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480" windowHeight="11640"/>
  </bookViews>
  <sheets>
    <sheet name="Dc CTMTQG2019" sheetId="1" r:id="rId1"/>
  </sheets>
  <externalReferences>
    <externalReference r:id="rId2"/>
    <externalReference r:id="rId3"/>
    <externalReference r:id="rId4"/>
  </externalReferences>
  <definedNames>
    <definedName name="_________a1" localSheetId="0" hidden="1">{"'Sheet1'!$L$16"}</definedName>
    <definedName name="_________a1" hidden="1">{"'Sheet1'!$L$16"}</definedName>
    <definedName name="_________ban2" localSheetId="0" hidden="1">{"'Sheet1'!$L$16"}</definedName>
    <definedName name="_________ban2" hidden="1">{"'Sheet1'!$L$16"}</definedName>
    <definedName name="_________h1" localSheetId="0" hidden="1">{"'Sheet1'!$L$16"}</definedName>
    <definedName name="_________h1" hidden="1">{"'Sheet1'!$L$16"}</definedName>
    <definedName name="_________hu1" localSheetId="0" hidden="1">{"'Sheet1'!$L$16"}</definedName>
    <definedName name="_________hu1" hidden="1">{"'Sheet1'!$L$16"}</definedName>
    <definedName name="_________hu2" localSheetId="0" hidden="1">{"'Sheet1'!$L$16"}</definedName>
    <definedName name="_________hu2" hidden="1">{"'Sheet1'!$L$16"}</definedName>
    <definedName name="_________hu5" localSheetId="0" hidden="1">{"'Sheet1'!$L$16"}</definedName>
    <definedName name="_________hu5" hidden="1">{"'Sheet1'!$L$16"}</definedName>
    <definedName name="_________hu6" localSheetId="0" hidden="1">{"'Sheet1'!$L$16"}</definedName>
    <definedName name="_________hu6" hidden="1">{"'Sheet1'!$L$16"}</definedName>
    <definedName name="_________M36" localSheetId="0" hidden="1">{"'Sheet1'!$L$16"}</definedName>
    <definedName name="_________M36" hidden="1">{"'Sheet1'!$L$16"}</definedName>
    <definedName name="_________PA3" localSheetId="0" hidden="1">{"'Sheet1'!$L$16"}</definedName>
    <definedName name="_________PA3" hidden="1">{"'Sheet1'!$L$16"}</definedName>
    <definedName name="_________Tru21" localSheetId="0" hidden="1">{"'Sheet1'!$L$16"}</definedName>
    <definedName name="_________Tru21" hidden="1">{"'Sheet1'!$L$16"}</definedName>
    <definedName name="________a1" localSheetId="0" hidden="1">{"'Sheet1'!$L$16"}</definedName>
    <definedName name="________a1" hidden="1">{"'Sheet1'!$L$16"}</definedName>
    <definedName name="________h1" localSheetId="0" hidden="1">{"'Sheet1'!$L$16"}</definedName>
    <definedName name="________h1" hidden="1">{"'Sheet1'!$L$16"}</definedName>
    <definedName name="________hu1" localSheetId="0" hidden="1">{"'Sheet1'!$L$16"}</definedName>
    <definedName name="________hu1" hidden="1">{"'Sheet1'!$L$16"}</definedName>
    <definedName name="________hu2" localSheetId="0" hidden="1">{"'Sheet1'!$L$16"}</definedName>
    <definedName name="________hu2" hidden="1">{"'Sheet1'!$L$16"}</definedName>
    <definedName name="________hu5" localSheetId="0" hidden="1">{"'Sheet1'!$L$16"}</definedName>
    <definedName name="________hu5" hidden="1">{"'Sheet1'!$L$16"}</definedName>
    <definedName name="________hu6" localSheetId="0" hidden="1">{"'Sheet1'!$L$16"}</definedName>
    <definedName name="________hu6" hidden="1">{"'Sheet1'!$L$16"}</definedName>
    <definedName name="_______a1" localSheetId="0" hidden="1">{"'Sheet1'!$L$16"}</definedName>
    <definedName name="_______a1" hidden="1">{"'Sheet1'!$L$16"}</definedName>
    <definedName name="_______ban2" localSheetId="0" hidden="1">{"'Sheet1'!$L$16"}</definedName>
    <definedName name="_______ban2" hidden="1">{"'Sheet1'!$L$16"}</definedName>
    <definedName name="_______h1" localSheetId="0" hidden="1">{"'Sheet1'!$L$16"}</definedName>
    <definedName name="_______h1" hidden="1">{"'Sheet1'!$L$16"}</definedName>
    <definedName name="_______hu1" localSheetId="0" hidden="1">{"'Sheet1'!$L$16"}</definedName>
    <definedName name="_______hu1" hidden="1">{"'Sheet1'!$L$16"}</definedName>
    <definedName name="_______hu2" localSheetId="0" hidden="1">{"'Sheet1'!$L$16"}</definedName>
    <definedName name="_______hu2" hidden="1">{"'Sheet1'!$L$16"}</definedName>
    <definedName name="_______hu5" localSheetId="0" hidden="1">{"'Sheet1'!$L$16"}</definedName>
    <definedName name="_______hu5" hidden="1">{"'Sheet1'!$L$16"}</definedName>
    <definedName name="_______hu6" localSheetId="0" hidden="1">{"'Sheet1'!$L$16"}</definedName>
    <definedName name="_______hu6" hidden="1">{"'Sheet1'!$L$16"}</definedName>
    <definedName name="_______M36" localSheetId="0" hidden="1">{"'Sheet1'!$L$16"}</definedName>
    <definedName name="_______M36" hidden="1">{"'Sheet1'!$L$16"}</definedName>
    <definedName name="_______PA3" localSheetId="0" hidden="1">{"'Sheet1'!$L$16"}</definedName>
    <definedName name="_______PA3" hidden="1">{"'Sheet1'!$L$16"}</definedName>
    <definedName name="_______Tru21" localSheetId="0" hidden="1">{"'Sheet1'!$L$16"}</definedName>
    <definedName name="_______Tru21" hidden="1">{"'Sheet1'!$L$16"}</definedName>
    <definedName name="______a1" localSheetId="0" hidden="1">{"'Sheet1'!$L$16"}</definedName>
    <definedName name="______a1" hidden="1">{"'Sheet1'!$L$16"}</definedName>
    <definedName name="______B1" localSheetId="0" hidden="1">{"'Sheet1'!$L$16"}</definedName>
    <definedName name="______B1" hidden="1">{"'Sheet1'!$L$16"}</definedName>
    <definedName name="______ban2" localSheetId="0" hidden="1">{"'Sheet1'!$L$16"}</definedName>
    <definedName name="______ban2" hidden="1">{"'Sheet1'!$L$16"}</definedName>
    <definedName name="______h1" localSheetId="0" hidden="1">{"'Sheet1'!$L$16"}</definedName>
    <definedName name="______h1" hidden="1">{"'Sheet1'!$L$16"}</definedName>
    <definedName name="______hu1" localSheetId="0" hidden="1">{"'Sheet1'!$L$16"}</definedName>
    <definedName name="______hu1" hidden="1">{"'Sheet1'!$L$16"}</definedName>
    <definedName name="______hu2" localSheetId="0" hidden="1">{"'Sheet1'!$L$16"}</definedName>
    <definedName name="______hu2" hidden="1">{"'Sheet1'!$L$16"}</definedName>
    <definedName name="______hu5" localSheetId="0" hidden="1">{"'Sheet1'!$L$16"}</definedName>
    <definedName name="______hu5" hidden="1">{"'Sheet1'!$L$16"}</definedName>
    <definedName name="______hu6" localSheetId="0" hidden="1">{"'Sheet1'!$L$16"}</definedName>
    <definedName name="______hu6" hidden="1">{"'Sheet1'!$L$16"}</definedName>
    <definedName name="______M36" localSheetId="0" hidden="1">{"'Sheet1'!$L$16"}</definedName>
    <definedName name="______M36" hidden="1">{"'Sheet1'!$L$16"}</definedName>
    <definedName name="______PA3" localSheetId="0" hidden="1">{"'Sheet1'!$L$16"}</definedName>
    <definedName name="______PA3" hidden="1">{"'Sheet1'!$L$16"}</definedName>
    <definedName name="______Tru21" localSheetId="0" hidden="1">{"'Sheet1'!$L$16"}</definedName>
    <definedName name="______Tru21" hidden="1">{"'Sheet1'!$L$16"}</definedName>
    <definedName name="_____a1" localSheetId="0" hidden="1">{"'Sheet1'!$L$16"}</definedName>
    <definedName name="_____a1" hidden="1">{"'Sheet1'!$L$16"}</definedName>
    <definedName name="_____B1" localSheetId="0" hidden="1">{"'Sheet1'!$L$16"}</definedName>
    <definedName name="_____B1" hidden="1">{"'Sheet1'!$L$16"}</definedName>
    <definedName name="_____ban2" localSheetId="0" hidden="1">{"'Sheet1'!$L$16"}</definedName>
    <definedName name="_____ban2" hidden="1">{"'Sheet1'!$L$16"}</definedName>
    <definedName name="_____h1" localSheetId="0" hidden="1">{"'Sheet1'!$L$16"}</definedName>
    <definedName name="_____h1" hidden="1">{"'Sheet1'!$L$16"}</definedName>
    <definedName name="_____hu1" localSheetId="0" hidden="1">{"'Sheet1'!$L$16"}</definedName>
    <definedName name="_____hu1" hidden="1">{"'Sheet1'!$L$16"}</definedName>
    <definedName name="_____hu2" localSheetId="0" hidden="1">{"'Sheet1'!$L$16"}</definedName>
    <definedName name="_____hu2" hidden="1">{"'Sheet1'!$L$16"}</definedName>
    <definedName name="_____hu5" localSheetId="0" hidden="1">{"'Sheet1'!$L$16"}</definedName>
    <definedName name="_____hu5" hidden="1">{"'Sheet1'!$L$16"}</definedName>
    <definedName name="_____hu6" localSheetId="0" hidden="1">{"'Sheet1'!$L$16"}</definedName>
    <definedName name="_____hu6" hidden="1">{"'Sheet1'!$L$16"}</definedName>
    <definedName name="_____M36" localSheetId="0" hidden="1">{"'Sheet1'!$L$16"}</definedName>
    <definedName name="_____M36" hidden="1">{"'Sheet1'!$L$16"}</definedName>
    <definedName name="_____NSO2" localSheetId="0" hidden="1">{"'Sheet1'!$L$16"}</definedName>
    <definedName name="_____NSO2" hidden="1">{"'Sheet1'!$L$16"}</definedName>
    <definedName name="_____PA3" localSheetId="0" hidden="1">{"'Sheet1'!$L$16"}</definedName>
    <definedName name="_____PA3" hidden="1">{"'Sheet1'!$L$16"}</definedName>
    <definedName name="_____Tru21" localSheetId="0" hidden="1">{"'Sheet1'!$L$16"}</definedName>
    <definedName name="_____Tru21" hidden="1">{"'Sheet1'!$L$16"}</definedName>
    <definedName name="____a1" localSheetId="0" hidden="1">{"'Sheet1'!$L$16"}</definedName>
    <definedName name="____a1" hidden="1">{"'Sheet1'!$L$16"}</definedName>
    <definedName name="____a129" localSheetId="0" hidden="1">{"Offgrid",#N/A,FALSE,"OFFGRID";"Region",#N/A,FALSE,"REGION";"Offgrid -2",#N/A,FALSE,"OFFGRID";"WTP",#N/A,FALSE,"WTP";"WTP -2",#N/A,FALSE,"WTP";"Project",#N/A,FALSE,"PROJECT";"Summary -2",#N/A,FALSE,"SUMMARY"}</definedName>
    <definedName name="____a129" hidden="1">{"Offgrid",#N/A,FALSE,"OFFGRID";"Region",#N/A,FALSE,"REGION";"Offgrid -2",#N/A,FALSE,"OFFGRID";"WTP",#N/A,FALSE,"WTP";"WTP -2",#N/A,FALSE,"WTP";"Project",#N/A,FALSE,"PROJECT";"Summary -2",#N/A,FALSE,"SUMMARY"}</definedName>
    <definedName name="____a130" localSheetId="0" hidden="1">{"Offgrid",#N/A,FALSE,"OFFGRID";"Region",#N/A,FALSE,"REGION";"Offgrid -2",#N/A,FALSE,"OFFGRID";"WTP",#N/A,FALSE,"WTP";"WTP -2",#N/A,FALSE,"WTP";"Project",#N/A,FALSE,"PROJECT";"Summary -2",#N/A,FALSE,"SUMMARY"}</definedName>
    <definedName name="____a130" hidden="1">{"Offgrid",#N/A,FALSE,"OFFGRID";"Region",#N/A,FALSE,"REGION";"Offgrid -2",#N/A,FALSE,"OFFGRID";"WTP",#N/A,FALSE,"WTP";"WTP -2",#N/A,FALSE,"WTP";"Project",#N/A,FALSE,"PROJECT";"Summary -2",#N/A,FALSE,"SUMMARY"}</definedName>
    <definedName name="____B1" localSheetId="0" hidden="1">{"'Sheet1'!$L$16"}</definedName>
    <definedName name="____B1" hidden="1">{"'Sheet1'!$L$16"}</definedName>
    <definedName name="____ban2" localSheetId="0" hidden="1">{"'Sheet1'!$L$16"}</definedName>
    <definedName name="____ban2" hidden="1">{"'Sheet1'!$L$16"}</definedName>
    <definedName name="____cep1" localSheetId="0" hidden="1">{"'Sheet1'!$L$16"}</definedName>
    <definedName name="____cep1" hidden="1">{"'Sheet1'!$L$16"}</definedName>
    <definedName name="____Coc39" localSheetId="0" hidden="1">{"'Sheet1'!$L$16"}</definedName>
    <definedName name="____Coc39" hidden="1">{"'Sheet1'!$L$16"}</definedName>
    <definedName name="____Goi8" localSheetId="0" hidden="1">{"'Sheet1'!$L$16"}</definedName>
    <definedName name="____Goi8" hidden="1">{"'Sheet1'!$L$16"}</definedName>
    <definedName name="____h1" localSheetId="0" hidden="1">{"'Sheet1'!$L$16"}</definedName>
    <definedName name="____h1" hidden="1">{"'Sheet1'!$L$16"}</definedName>
    <definedName name="____hu1" localSheetId="0" hidden="1">{"'Sheet1'!$L$16"}</definedName>
    <definedName name="____hu1" hidden="1">{"'Sheet1'!$L$16"}</definedName>
    <definedName name="____hu2" localSheetId="0" hidden="1">{"'Sheet1'!$L$16"}</definedName>
    <definedName name="____hu2" hidden="1">{"'Sheet1'!$L$16"}</definedName>
    <definedName name="____hu5" localSheetId="0" hidden="1">{"'Sheet1'!$L$16"}</definedName>
    <definedName name="____hu5" hidden="1">{"'Sheet1'!$L$16"}</definedName>
    <definedName name="____hu6" localSheetId="0" hidden="1">{"'Sheet1'!$L$16"}</definedName>
    <definedName name="____hu6" hidden="1">{"'Sheet1'!$L$16"}</definedName>
    <definedName name="____Lan1" localSheetId="0" hidden="1">{"'Sheet1'!$L$16"}</definedName>
    <definedName name="____Lan1" hidden="1">{"'Sheet1'!$L$16"}</definedName>
    <definedName name="____LAN3" localSheetId="0" hidden="1">{"'Sheet1'!$L$16"}</definedName>
    <definedName name="____LAN3" hidden="1">{"'Sheet1'!$L$16"}</definedName>
    <definedName name="____lk2" localSheetId="0" hidden="1">{"'Sheet1'!$L$16"}</definedName>
    <definedName name="____lk2" hidden="1">{"'Sheet1'!$L$16"}</definedName>
    <definedName name="____M36" localSheetId="0" hidden="1">{"'Sheet1'!$L$16"}</definedName>
    <definedName name="____M36" hidden="1">{"'Sheet1'!$L$16"}</definedName>
    <definedName name="____NSO2" localSheetId="0" hidden="1">{"'Sheet1'!$L$16"}</definedName>
    <definedName name="____NSO2" hidden="1">{"'Sheet1'!$L$16"}</definedName>
    <definedName name="____PA3" localSheetId="0" hidden="1">{"'Sheet1'!$L$16"}</definedName>
    <definedName name="____PA3" hidden="1">{"'Sheet1'!$L$16"}</definedName>
    <definedName name="____Pl2" localSheetId="0" hidden="1">{"'Sheet1'!$L$16"}</definedName>
    <definedName name="____Pl2" hidden="1">{"'Sheet1'!$L$16"}</definedName>
    <definedName name="____tt3" localSheetId="0" hidden="1">{"'Sheet1'!$L$16"}</definedName>
    <definedName name="____tt3" hidden="1">{"'Sheet1'!$L$16"}</definedName>
    <definedName name="____TT31" localSheetId="0" hidden="1">{"'Sheet1'!$L$16"}</definedName>
    <definedName name="____TT31" hidden="1">{"'Sheet1'!$L$16"}</definedName>
    <definedName name="____Tru21" localSheetId="0" hidden="1">{"'Sheet1'!$L$16"}</definedName>
    <definedName name="____Tru21" hidden="1">{"'Sheet1'!$L$16"}</definedName>
    <definedName name="____xlfn.BAHTTEXT" hidden="1">#NAME?</definedName>
    <definedName name="___a1" localSheetId="0" hidden="1">{"'Sheet1'!$L$16"}</definedName>
    <definedName name="___a1" hidden="1">{"'Sheet1'!$L$16"}</definedName>
    <definedName name="___B1" localSheetId="0" hidden="1">{"'Sheet1'!$L$16"}</definedName>
    <definedName name="___B1" hidden="1">{"'Sheet1'!$L$16"}</definedName>
    <definedName name="___ban2" localSheetId="0" hidden="1">{"'Sheet1'!$L$16"}</definedName>
    <definedName name="___ban2" hidden="1">{"'Sheet1'!$L$16"}</definedName>
    <definedName name="___cep1" localSheetId="0" hidden="1">{"'Sheet1'!$L$16"}</definedName>
    <definedName name="___cep1" hidden="1">{"'Sheet1'!$L$16"}</definedName>
    <definedName name="___Coc39" localSheetId="0" hidden="1">{"'Sheet1'!$L$16"}</definedName>
    <definedName name="___Coc39" hidden="1">{"'Sheet1'!$L$16"}</definedName>
    <definedName name="___Goi8" localSheetId="0" hidden="1">{"'Sheet1'!$L$16"}</definedName>
    <definedName name="___Goi8" hidden="1">{"'Sheet1'!$L$16"}</definedName>
    <definedName name="___h1" localSheetId="0" hidden="1">{"'Sheet1'!$L$16"}</definedName>
    <definedName name="___h1" hidden="1">{"'Sheet1'!$L$16"}</definedName>
    <definedName name="___hsm2">1.1289</definedName>
    <definedName name="___hu1" localSheetId="0" hidden="1">{"'Sheet1'!$L$16"}</definedName>
    <definedName name="___hu1" hidden="1">{"'Sheet1'!$L$16"}</definedName>
    <definedName name="___hu2" localSheetId="0" hidden="1">{"'Sheet1'!$L$16"}</definedName>
    <definedName name="___hu2" hidden="1">{"'Sheet1'!$L$16"}</definedName>
    <definedName name="___hu5" localSheetId="0" hidden="1">{"'Sheet1'!$L$16"}</definedName>
    <definedName name="___hu5" hidden="1">{"'Sheet1'!$L$16"}</definedName>
    <definedName name="___hu6" localSheetId="0" hidden="1">{"'Sheet1'!$L$16"}</definedName>
    <definedName name="___hu6" hidden="1">{"'Sheet1'!$L$16"}</definedName>
    <definedName name="___isc1">0.035</definedName>
    <definedName name="___isc2">0.02</definedName>
    <definedName name="___isc3">0.054</definedName>
    <definedName name="___Lan1" localSheetId="0" hidden="1">{"'Sheet1'!$L$16"}</definedName>
    <definedName name="___Lan1" hidden="1">{"'Sheet1'!$L$16"}</definedName>
    <definedName name="___LAN3" localSheetId="0" hidden="1">{"'Sheet1'!$L$16"}</definedName>
    <definedName name="___LAN3" hidden="1">{"'Sheet1'!$L$16"}</definedName>
    <definedName name="___lk2" localSheetId="0" hidden="1">{"'Sheet1'!$L$16"}</definedName>
    <definedName name="___lk2" hidden="1">{"'Sheet1'!$L$16"}</definedName>
    <definedName name="___M36" localSheetId="0" hidden="1">{"'Sheet1'!$L$16"}</definedName>
    <definedName name="___M36" hidden="1">{"'Sheet1'!$L$16"}</definedName>
    <definedName name="___NSO2" localSheetId="0" hidden="1">{"'Sheet1'!$L$16"}</definedName>
    <definedName name="___NSO2" hidden="1">{"'Sheet1'!$L$16"}</definedName>
    <definedName name="___PA3" localSheetId="0" hidden="1">{"'Sheet1'!$L$16"}</definedName>
    <definedName name="___PA3" hidden="1">{"'Sheet1'!$L$16"}</definedName>
    <definedName name="___Pl2" localSheetId="0" hidden="1">{"'Sheet1'!$L$16"}</definedName>
    <definedName name="___Pl2" hidden="1">{"'Sheet1'!$L$16"}</definedName>
    <definedName name="___PL3" hidden="1">#REF!</definedName>
    <definedName name="___SOC10">0.3456</definedName>
    <definedName name="___SOC8">0.2827</definedName>
    <definedName name="___Sta1">531.877</definedName>
    <definedName name="___Sta2">561.952</definedName>
    <definedName name="___Sta3">712.202</definedName>
    <definedName name="___Sta4">762.202</definedName>
    <definedName name="___tt3" localSheetId="0" hidden="1">{"'Sheet1'!$L$16"}</definedName>
    <definedName name="___tt3" hidden="1">{"'Sheet1'!$L$16"}</definedName>
    <definedName name="___TT31" localSheetId="0" hidden="1">{"'Sheet1'!$L$16"}</definedName>
    <definedName name="___TT31" hidden="1">{"'Sheet1'!$L$16"}</definedName>
    <definedName name="___Tru21" localSheetId="0" hidden="1">{"'Sheet1'!$L$16"}</definedName>
    <definedName name="___Tru21" hidden="1">{"'Sheet1'!$L$16"}</definedName>
    <definedName name="___xlfn.BAHTTEXT" hidden="1">#NAME?</definedName>
    <definedName name="__a1" localSheetId="0" hidden="1">{"'Sheet1'!$L$16"}</definedName>
    <definedName name="__a1" hidden="1">{"'Sheet1'!$L$16"}</definedName>
    <definedName name="__a129" localSheetId="0" hidden="1">{"Offgrid",#N/A,FALSE,"OFFGRID";"Region",#N/A,FALSE,"REGION";"Offgrid -2",#N/A,FALSE,"OFFGRID";"WTP",#N/A,FALSE,"WTP";"WTP -2",#N/A,FALSE,"WTP";"Project",#N/A,FALSE,"PROJECT";"Summary -2",#N/A,FALSE,"SUMMARY"}</definedName>
    <definedName name="__a129" hidden="1">{"Offgrid",#N/A,FALSE,"OFFGRID";"Region",#N/A,FALSE,"REGION";"Offgrid -2",#N/A,FALSE,"OFFGRID";"WTP",#N/A,FALSE,"WTP";"WTP -2",#N/A,FALSE,"WTP";"Project",#N/A,FALSE,"PROJECT";"Summary -2",#N/A,FALSE,"SUMMARY"}</definedName>
    <definedName name="__a130" localSheetId="0" hidden="1">{"Offgrid",#N/A,FALSE,"OFFGRID";"Region",#N/A,FALSE,"REGION";"Offgrid -2",#N/A,FALSE,"OFFGRID";"WTP",#N/A,FALSE,"WTP";"WTP -2",#N/A,FALSE,"WTP";"Project",#N/A,FALSE,"PROJECT";"Summary -2",#N/A,FALSE,"SUMMARY"}</definedName>
    <definedName name="__a130" hidden="1">{"Offgrid",#N/A,FALSE,"OFFGRID";"Region",#N/A,FALSE,"REGION";"Offgrid -2",#N/A,FALSE,"OFFGRID";"WTP",#N/A,FALSE,"WTP";"WTP -2",#N/A,FALSE,"WTP";"Project",#N/A,FALSE,"PROJECT";"Summary -2",#N/A,FALSE,"SUMMARY"}</definedName>
    <definedName name="__B1" localSheetId="0" hidden="1">{"'Sheet1'!$L$16"}</definedName>
    <definedName name="__B1" hidden="1">{"'Sheet1'!$L$16"}</definedName>
    <definedName name="__ban2" localSheetId="0" hidden="1">{"'Sheet1'!$L$16"}</definedName>
    <definedName name="__ban2" hidden="1">{"'Sheet1'!$L$16"}</definedName>
    <definedName name="__boi1">#REF!</definedName>
    <definedName name="__boi2">#REF!</definedName>
    <definedName name="__boi3">#REF!</definedName>
    <definedName name="__boi4">#REF!</definedName>
    <definedName name="__btm10">#REF!</definedName>
    <definedName name="__btm100">#REF!</definedName>
    <definedName name="__BTM250">#REF!</definedName>
    <definedName name="__btM300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ep1" localSheetId="0" hidden="1">{"'Sheet1'!$L$16"}</definedName>
    <definedName name="__cep1" hidden="1">{"'Sheet1'!$L$16"}</definedName>
    <definedName name="__Coc39" localSheetId="0" hidden="1">{"'Sheet1'!$L$16"}</definedName>
    <definedName name="__Coc39" hidden="1">{"'Sheet1'!$L$16"}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ao1">#REF!</definedName>
    <definedName name="__dbu1">#REF!</definedName>
    <definedName name="__dbu2">#REF!</definedName>
    <definedName name="__ddn400">#REF!</definedName>
    <definedName name="__ddn600">#REF!</definedName>
    <definedName name="__Goi8" localSheetId="0" hidden="1">{"'Sheet1'!$L$16"}</definedName>
    <definedName name="__Goi8" hidden="1">{"'Sheet1'!$L$16"}</definedName>
    <definedName name="__gon4">#REF!</definedName>
    <definedName name="__h1" localSheetId="0" hidden="1">{"'Sheet1'!$L$16"}</definedName>
    <definedName name="__h1" hidden="1">{"'Sheet1'!$L$16"}</definedName>
    <definedName name="__hom2">#REF!</definedName>
    <definedName name="__hsm2">1.1289</definedName>
    <definedName name="__hu1" localSheetId="0" hidden="1">{"'Sheet1'!$L$16"}</definedName>
    <definedName name="__hu1" hidden="1">{"'Sheet1'!$L$16"}</definedName>
    <definedName name="__hu2" localSheetId="0" hidden="1">{"'Sheet1'!$L$16"}</definedName>
    <definedName name="__hu2" hidden="1">{"'Sheet1'!$L$16"}</definedName>
    <definedName name="__hu5" localSheetId="0" hidden="1">{"'Sheet1'!$L$16"}</definedName>
    <definedName name="__hu5" hidden="1">{"'Sheet1'!$L$16"}</definedName>
    <definedName name="__hu6" localSheetId="0" hidden="1">{"'Sheet1'!$L$16"}</definedName>
    <definedName name="__hu6" hidden="1">{"'Sheet1'!$L$16"}</definedName>
    <definedName name="__IntlFixup" hidden="1">TRUE</definedName>
    <definedName name="__isc1">0.035</definedName>
    <definedName name="__isc2">0.02</definedName>
    <definedName name="__isc3">0.054</definedName>
    <definedName name="__KM188" localSheetId="0">#REF!</definedName>
    <definedName name="__KM188">#REF!</definedName>
    <definedName name="__km189" localSheetId="0">#REF!</definedName>
    <definedName name="__km189">#REF!</definedName>
    <definedName name="__km190" localSheetId="0">#REF!</definedName>
    <definedName name="__km190">#REF!</definedName>
    <definedName name="__km191">#REF!</definedName>
    <definedName name="__km192">#REF!</definedName>
    <definedName name="__km193">#REF!</definedName>
    <definedName name="__km194">#REF!</definedName>
    <definedName name="__km195">#REF!</definedName>
    <definedName name="__km196">#REF!</definedName>
    <definedName name="__km197">#REF!</definedName>
    <definedName name="__km198">#REF!</definedName>
    <definedName name="__Lan1" localSheetId="0" hidden="1">{"'Sheet1'!$L$16"}</definedName>
    <definedName name="__Lan1" hidden="1">{"'Sheet1'!$L$16"}</definedName>
    <definedName name="__LAN3" localSheetId="0" hidden="1">{"'Sheet1'!$L$16"}</definedName>
    <definedName name="__LAN3" hidden="1">{"'Sheet1'!$L$16"}</definedName>
    <definedName name="__lap1">#REF!</definedName>
    <definedName name="__lap2">#REF!</definedName>
    <definedName name="__lk2" localSheetId="0" hidden="1">{"'Sheet1'!$L$16"}</definedName>
    <definedName name="__lk2" hidden="1">{"'Sheet1'!$L$16"}</definedName>
    <definedName name="__M36" localSheetId="0" hidden="1">{"'Sheet1'!$L$16"}</definedName>
    <definedName name="__M36" hidden="1">{"'Sheet1'!$L$16"}</definedName>
    <definedName name="__MAC12">#REF!</definedName>
    <definedName name="__MAC46">#REF!</definedName>
    <definedName name="__NCL100">#REF!</definedName>
    <definedName name="__NCL200">#REF!</definedName>
    <definedName name="__NCL250">#REF!</definedName>
    <definedName name="__NET2">#REF!</definedName>
    <definedName name="__nin190">#REF!</definedName>
    <definedName name="__NSO2" localSheetId="0" hidden="1">{"'Sheet1'!$L$16"}</definedName>
    <definedName name="__NSO2" hidden="1">{"'Sheet1'!$L$16"}</definedName>
    <definedName name="__PA3" localSheetId="0" hidden="1">{"'Sheet1'!$L$16"}</definedName>
    <definedName name="__PA3" hidden="1">{"'Sheet1'!$L$16"}</definedName>
    <definedName name="__PL1242">#REF!</definedName>
    <definedName name="__Pl2" localSheetId="0" hidden="1">{"'Sheet1'!$L$16"}</definedName>
    <definedName name="__Pl2" hidden="1">{"'Sheet1'!$L$16"}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sat10">#REF!</definedName>
    <definedName name="__sat14">#REF!</definedName>
    <definedName name="__sat16">#REF!</definedName>
    <definedName name="__sat20">#REF!</definedName>
    <definedName name="__sat8">#REF!</definedName>
    <definedName name="__sc1">#REF!</definedName>
    <definedName name="__SC2">#REF!</definedName>
    <definedName name="__sc3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_SN3">#REF!</definedName>
    <definedName name="__SOC10">0.3456</definedName>
    <definedName name="__SOC8">0.2827</definedName>
    <definedName name="__Sta1">531.877</definedName>
    <definedName name="__Sta2">561.952</definedName>
    <definedName name="__Sta3">712.202</definedName>
    <definedName name="__Sta4">762.202</definedName>
    <definedName name="__sua20" localSheetId="0">#REF!</definedName>
    <definedName name="__sua20">#REF!</definedName>
    <definedName name="__sua30" localSheetId="0">#REF!</definedName>
    <definedName name="__sua30">#REF!</definedName>
    <definedName name="__TB1" localSheetId="0">#REF!</definedName>
    <definedName name="__TB1">#REF!</definedName>
    <definedName name="__TL1">#REF!</definedName>
    <definedName name="__TL2">#REF!</definedName>
    <definedName name="__TL3">#REF!</definedName>
    <definedName name="__TLA120">#REF!</definedName>
    <definedName name="__TLA35">#REF!</definedName>
    <definedName name="__TLA50">#REF!</definedName>
    <definedName name="__TLA70">#REF!</definedName>
    <definedName name="__TLA95">#REF!</definedName>
    <definedName name="__tt3" localSheetId="0" hidden="1">{"'Sheet1'!$L$16"}</definedName>
    <definedName name="__tt3" hidden="1">{"'Sheet1'!$L$16"}</definedName>
    <definedName name="__TT31" localSheetId="0" hidden="1">{"'Sheet1'!$L$16"}</definedName>
    <definedName name="__TT31" hidden="1">{"'Sheet1'!$L$16"}</definedName>
    <definedName name="__TH1">#REF!</definedName>
    <definedName name="__TH2">#REF!</definedName>
    <definedName name="__TH3">#REF!</definedName>
    <definedName name="__Tru21" localSheetId="0" hidden="1">{"'Sheet1'!$L$16"}</definedName>
    <definedName name="__Tru21" hidden="1">{"'Sheet1'!$L$16"}</definedName>
    <definedName name="__vc1">#REF!</definedName>
    <definedName name="__vc2">#REF!</definedName>
    <definedName name="__vc3">#REF!</definedName>
    <definedName name="__VL100">#REF!</definedName>
    <definedName name="__vl2" localSheetId="0" hidden="1">{"'Sheet1'!$L$16"}</definedName>
    <definedName name="__vl2" hidden="1">{"'Sheet1'!$L$16"}</definedName>
    <definedName name="__VL250">#REF!</definedName>
    <definedName name="__xlfn.BAHTTEXT" hidden="1">#NAME?</definedName>
    <definedName name="_1">#N/A</definedName>
    <definedName name="_1000A01">#N/A</definedName>
    <definedName name="_2">#N/A</definedName>
    <definedName name="_40x4">5100</definedName>
    <definedName name="_a1" localSheetId="0" hidden="1">{"'Sheet1'!$L$16"}</definedName>
    <definedName name="_a1" hidden="1">{"'Sheet1'!$L$16"}</definedName>
    <definedName name="_a129" localSheetId="0" hidden="1">{"Offgrid",#N/A,FALSE,"OFFGRID";"Region",#N/A,FALSE,"REGION";"Offgrid -2",#N/A,FALSE,"OFFGRID";"WTP",#N/A,FALSE,"WTP";"WTP -2",#N/A,FALSE,"WTP";"Project",#N/A,FALSE,"PROJECT";"Summary -2",#N/A,FALSE,"SUMMARY"}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localSheetId="0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a2" localSheetId="0" hidden="1">{"'Sheet1'!$L$16"}</definedName>
    <definedName name="_a2" hidden="1">{"'Sheet1'!$L$16"}</definedName>
    <definedName name="_A4" localSheetId="0" hidden="1">{"'Sheet1'!$L$16"}</definedName>
    <definedName name="_A4" hidden="1">{"'Sheet1'!$L$16"}</definedName>
    <definedName name="_B1" localSheetId="0" hidden="1">{"'Sheet1'!$L$16"}</definedName>
    <definedName name="_B1" hidden="1">{"'Sheet1'!$L$16"}</definedName>
    <definedName name="_b4" localSheetId="0" hidden="1">{"'Sheet1'!$L$16"}</definedName>
    <definedName name="_b4" hidden="1">{"'Sheet1'!$L$16"}</definedName>
    <definedName name="_ba1" localSheetId="0" hidden="1">{#N/A,#N/A,FALSE,"Chi tiÆt"}</definedName>
    <definedName name="_ba1" hidden="1">{#N/A,#N/A,FALSE,"Chi tiÆt"}</definedName>
    <definedName name="_ban2" localSheetId="0" hidden="1">{"'Sheet1'!$L$16"}</definedName>
    <definedName name="_ban2" hidden="1">{"'Sheet1'!$L$16"}</definedName>
    <definedName name="_boi1">#REF!</definedName>
    <definedName name="_boi2">#REF!</definedName>
    <definedName name="_boi3">#REF!</definedName>
    <definedName name="_boi4">#REF!</definedName>
    <definedName name="_BTM250">#REF!</definedName>
    <definedName name="_btM300">#REF!</definedName>
    <definedName name="_Builtin155" hidden="1">#N/A</definedName>
    <definedName name="_cao1" localSheetId="0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D2" localSheetId="0" hidden="1">{"'Sheet1'!$L$16"}</definedName>
    <definedName name="_CD2" hidden="1">{"'Sheet1'!$L$16"}</definedName>
    <definedName name="_cep1" localSheetId="0" hidden="1">{"'Sheet1'!$L$16"}</definedName>
    <definedName name="_cep1" hidden="1">{"'Sheet1'!$L$16"}</definedName>
    <definedName name="_Coc39" localSheetId="0" hidden="1">{"'Sheet1'!$L$16"}</definedName>
    <definedName name="_Coc39" hidden="1">{"'Sheet1'!$L$16"}</definedName>
    <definedName name="_CON1">#REF!</definedName>
    <definedName name="_CON2">#REF!</definedName>
    <definedName name="_d1500" localSheetId="0" hidden="1">{"'Sheet1'!$L$16"}</definedName>
    <definedName name="_d1500" hidden="1">{"'Sheet1'!$L$16"}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ao1">#REF!</definedName>
    <definedName name="_dbu1">#REF!</definedName>
    <definedName name="_dbu2">#REF!</definedName>
    <definedName name="_ddn400">#REF!</definedName>
    <definedName name="_ddn600">#REF!</definedName>
    <definedName name="_f5" localSheetId="0" hidden="1">{"'Sheet1'!$L$16"}</definedName>
    <definedName name="_f5" hidden="1">{"'Sheet1'!$L$16"}</definedName>
    <definedName name="_Fill" hidden="1">#REF!</definedName>
    <definedName name="_xlnm._FilterDatabase" localSheetId="0" hidden="1">#REF!</definedName>
    <definedName name="_xlnm._FilterDatabase" hidden="1">#REF!</definedName>
    <definedName name="_Goi8" localSheetId="0" hidden="1">{"'Sheet1'!$L$16"}</definedName>
    <definedName name="_Goi8" hidden="1">{"'Sheet1'!$L$16"}</definedName>
    <definedName name="_gon4">#REF!</definedName>
    <definedName name="_h1" localSheetId="0" hidden="1">{"'Sheet1'!$L$16"}</definedName>
    <definedName name="_h1" hidden="1">{"'Sheet1'!$L$16"}</definedName>
    <definedName name="_hsm2">1.1289</definedName>
    <definedName name="_hu1" localSheetId="0" hidden="1">{"'Sheet1'!$L$16"}</definedName>
    <definedName name="_hu1" hidden="1">{"'Sheet1'!$L$16"}</definedName>
    <definedName name="_hu2" localSheetId="0" hidden="1">{"'Sheet1'!$L$16"}</definedName>
    <definedName name="_hu2" hidden="1">{"'Sheet1'!$L$16"}</definedName>
    <definedName name="_hu5" localSheetId="0" hidden="1">{"'Sheet1'!$L$16"}</definedName>
    <definedName name="_hu5" hidden="1">{"'Sheet1'!$L$16"}</definedName>
    <definedName name="_hu6" localSheetId="0" hidden="1">{"'Sheet1'!$L$16"}</definedName>
    <definedName name="_hu6" hidden="1">{"'Sheet1'!$L$16"}</definedName>
    <definedName name="_isc1">0.035</definedName>
    <definedName name="_isc2">0.02</definedName>
    <definedName name="_isc3">0.054</definedName>
    <definedName name="_K146" localSheetId="0" hidden="1">{"'Sheet1'!$L$16"}</definedName>
    <definedName name="_K146" hidden="1">{"'Sheet1'!$L$16"}</definedName>
    <definedName name="_k27" localSheetId="0" hidden="1">{"'Sheet1'!$L$16"}</definedName>
    <definedName name="_k27" hidden="1">{"'Sheet1'!$L$16"}</definedName>
    <definedName name="_Key1" hidden="1">#REF!</definedName>
    <definedName name="_Key2" hidden="1">#REF!</definedName>
    <definedName name="_km03" localSheetId="0" hidden="1">{"'Sheet1'!$L$16"}</definedName>
    <definedName name="_km03" hidden="1">{"'Sheet1'!$L$16"}</definedName>
    <definedName name="_km190">#REF!</definedName>
    <definedName name="_km191">#REF!</definedName>
    <definedName name="_km192">#REF!</definedName>
    <definedName name="_KH08" localSheetId="0" hidden="1">{#N/A,#N/A,FALSE,"Chi tiÆt"}</definedName>
    <definedName name="_KH08" hidden="1">{#N/A,#N/A,FALSE,"Chi tiÆt"}</definedName>
    <definedName name="_L123" localSheetId="0" hidden="1">{"'Sheet1'!$L$16"}</definedName>
    <definedName name="_L123" hidden="1">{"'Sheet1'!$L$16"}</definedName>
    <definedName name="_L1234" localSheetId="0" hidden="1">{"'Sheet1'!$L$16"}</definedName>
    <definedName name="_L1234" hidden="1">{"'Sheet1'!$L$16"}</definedName>
    <definedName name="_Lan1" localSheetId="0" hidden="1">{"'Sheet1'!$L$16"}</definedName>
    <definedName name="_Lan1" hidden="1">{"'Sheet1'!$L$16"}</definedName>
    <definedName name="_LAN3" localSheetId="0" hidden="1">{"'Sheet1'!$L$16"}</definedName>
    <definedName name="_LAN3" hidden="1">{"'Sheet1'!$L$16"}</definedName>
    <definedName name="_lap1">#REF!</definedName>
    <definedName name="_lap2">#REF!</definedName>
    <definedName name="_lk2" localSheetId="0" hidden="1">{"'Sheet1'!$L$16"}</definedName>
    <definedName name="_lk2" hidden="1">{"'Sheet1'!$L$16"}</definedName>
    <definedName name="_m1233" localSheetId="0" hidden="1">{"'Sheet1'!$L$16"}</definedName>
    <definedName name="_m1233" hidden="1">{"'Sheet1'!$L$16"}</definedName>
    <definedName name="_M2" localSheetId="0" hidden="1">{"'Sheet1'!$L$16"}</definedName>
    <definedName name="_M2" hidden="1">{"'Sheet1'!$L$16"}</definedName>
    <definedName name="_M36" localSheetId="0" hidden="1">{"'Sheet1'!$L$16"}</definedName>
    <definedName name="_M36" hidden="1">{"'Sheet1'!$L$16"}</definedName>
    <definedName name="_MAC12">#REF!</definedName>
    <definedName name="_MAC46">#REF!</definedName>
    <definedName name="_MTL12" localSheetId="0" hidden="1">{"'Sheet1'!$L$16"}</definedName>
    <definedName name="_MTL12" hidden="1">{"'Sheet1'!$L$16"}</definedName>
    <definedName name="_nam1" localSheetId="0" hidden="1">{"'Sheet1'!$L$16"}</definedName>
    <definedName name="_nam1" hidden="1">{"'Sheet1'!$L$16"}</definedName>
    <definedName name="_nam2" localSheetId="0" hidden="1">{#N/A,#N/A,FALSE,"Chi tiÆt"}</definedName>
    <definedName name="_nam2" hidden="1">{#N/A,#N/A,FALSE,"Chi tiÆt"}</definedName>
    <definedName name="_nam3" localSheetId="0" hidden="1">{"'Sheet1'!$L$16"}</definedName>
    <definedName name="_nam3" hidden="1">{"'Sheet1'!$L$16"}</definedName>
    <definedName name="_NET2">#REF!</definedName>
    <definedName name="_NSO2" localSheetId="0" hidden="1">{"'Sheet1'!$L$16"}</definedName>
    <definedName name="_NSO2" hidden="1">{"'Sheet1'!$L$16"}</definedName>
    <definedName name="_nh2" localSheetId="0" hidden="1">{#N/A,#N/A,FALSE,"Chi tiÆt"}</definedName>
    <definedName name="_nh2" hidden="1">{#N/A,#N/A,FALSE,"Chi tiÆt"}</definedName>
    <definedName name="_Order1" hidden="1">255</definedName>
    <definedName name="_Order2" hidden="1">255</definedName>
    <definedName name="_PA3" localSheetId="0" hidden="1">{"'Sheet1'!$L$16"}</definedName>
    <definedName name="_PA3" hidden="1">{"'Sheet1'!$L$16"}</definedName>
    <definedName name="_PL1242">#REF!</definedName>
    <definedName name="_Pl2" localSheetId="0" hidden="1">{"'Sheet1'!$L$16"}</definedName>
    <definedName name="_Pl2" hidden="1">{"'Sheet1'!$L$16"}</definedName>
    <definedName name="_PL3" hidden="1">#REF!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phu3" localSheetId="0" hidden="1">{"'Sheet1'!$L$16"}</definedName>
    <definedName name="_phu3" hidden="1">{"'Sheet1'!$L$16"}</definedName>
    <definedName name="_QLO7" hidden="1">#N/A</definedName>
    <definedName name="_sat10" localSheetId="0">#REF!</definedName>
    <definedName name="_sat10">#REF!</definedName>
    <definedName name="_sat14">#REF!</definedName>
    <definedName name="_sat16">#REF!</definedName>
    <definedName name="_sat20">#REF!</definedName>
    <definedName name="_sat8">#REF!</definedName>
    <definedName name="_sc1">#REF!</definedName>
    <definedName name="_SC2">#REF!</definedName>
    <definedName name="_sc3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C10">0.3456</definedName>
    <definedName name="_SOC8">0.2827</definedName>
    <definedName name="_Sort" hidden="1">#REF!</definedName>
    <definedName name="_Sortmoi" hidden="1">#N/A</definedName>
    <definedName name="_Sta1">531.877</definedName>
    <definedName name="_Sta2">561.952</definedName>
    <definedName name="_Sta3">712.202</definedName>
    <definedName name="_Sta4">762.202</definedName>
    <definedName name="_T12" localSheetId="0" hidden="1">{"'Sheet1'!$L$16"}</definedName>
    <definedName name="_T12" hidden="1">{"'Sheet1'!$L$16"}</definedName>
    <definedName name="_TC07" localSheetId="0" hidden="1">{"'Sheet1'!$L$16"}</definedName>
    <definedName name="_TC07" hidden="1">{"'Sheet1'!$L$16"}</definedName>
    <definedName name="_TL1">#REF!</definedName>
    <definedName name="_TL2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M2" localSheetId="0" hidden="1">{"'Sheet1'!$L$16"}</definedName>
    <definedName name="_TM2" hidden="1">{"'Sheet1'!$L$16"}</definedName>
    <definedName name="_tt3" localSheetId="0" hidden="1">{"'Sheet1'!$L$16"}</definedName>
    <definedName name="_tt3" hidden="1">{"'Sheet1'!$L$16"}</definedName>
    <definedName name="_TT31" localSheetId="0" hidden="1">{"'Sheet1'!$L$16"}</definedName>
    <definedName name="_TT31" hidden="1">{"'Sheet1'!$L$16"}</definedName>
    <definedName name="_TH1">#REF!</definedName>
    <definedName name="_TH2">#REF!</definedName>
    <definedName name="_TH3">#REF!</definedName>
    <definedName name="_Tru21" localSheetId="0" hidden="1">{"'Sheet1'!$L$16"}</definedName>
    <definedName name="_Tru21" hidden="1">{"'Sheet1'!$L$16"}</definedName>
    <definedName name="_vc1">#REF!</definedName>
    <definedName name="_vc2">#REF!</definedName>
    <definedName name="_vc3">#REF!</definedName>
    <definedName name="_vl2" localSheetId="0" hidden="1">{"'Sheet1'!$L$16"}</definedName>
    <definedName name="_vl2" hidden="1">{"'Sheet1'!$L$16"}</definedName>
    <definedName name="a" localSheetId="0" hidden="1">{"'Sheet1'!$L$16"}</definedName>
    <definedName name="a" hidden="1">{"'Sheet1'!$L$16"}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 localSheetId="0">#REF!</definedName>
    <definedName name="A120_">#REF!</definedName>
    <definedName name="a1moi" localSheetId="0" hidden="1">{"'Sheet1'!$L$16"}</definedName>
    <definedName name="a1moi" hidden="1">{"'Sheet1'!$L$16"}</definedName>
    <definedName name="a277Print_Titles">#REF!</definedName>
    <definedName name="A35_">#REF!</definedName>
    <definedName name="A50_">#REF!</definedName>
    <definedName name="A6N2">#REF!</definedName>
    <definedName name="A6N3">#REF!</definedName>
    <definedName name="A70_">#REF!</definedName>
    <definedName name="A95_">#REF!</definedName>
    <definedName name="AA">#REF!</definedName>
    <definedName name="abc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ccessDatabase" hidden="1">"C:\My Documents\LeBinh\Xls\VP Cong ty\FORM.mdb"</definedName>
    <definedName name="ADADADD" localSheetId="0" hidden="1">{"'Sheet1'!$L$16"}</definedName>
    <definedName name="ADADADD" hidden="1">{"'Sheet1'!$L$16"}</definedName>
    <definedName name="ae" localSheetId="0" hidden="1">{"'Sheet1'!$L$16"}</definedName>
    <definedName name="ae" hidden="1">{"'Sheet1'!$L$16"}</definedName>
    <definedName name="All_Item" localSheetId="0">#REF!</definedName>
    <definedName name="All_Item">#REF!</definedName>
    <definedName name="ALPIN">#N/A</definedName>
    <definedName name="ALPJYOU">#N/A</definedName>
    <definedName name="ALPTOI">#N/A</definedName>
    <definedName name="anpha" localSheetId="0">#REF!</definedName>
    <definedName name="anpha">#REF!</definedName>
    <definedName name="anscount" hidden="1">3</definedName>
    <definedName name="aqbnmjm" localSheetId="0" hidden="1">#REF!</definedName>
    <definedName name="aqbnmjm" hidden="1">#REF!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TGT" localSheetId="0" hidden="1">{"'Sheet1'!$L$16"}</definedName>
    <definedName name="ATGT" hidden="1">{"'Sheet1'!$L$16"}</definedName>
    <definedName name="B.nuamat">7.25</definedName>
    <definedName name="b_240">#REF!</definedName>
    <definedName name="b_280">#REF!</definedName>
    <definedName name="b_320">#REF!</definedName>
    <definedName name="banql" localSheetId="0" hidden="1">{"'Sheet1'!$L$16"}</definedName>
    <definedName name="banql" hidden="1">{"'Sheet1'!$L$16"}</definedName>
    <definedName name="Bang_cly">#REF!</definedName>
    <definedName name="Bang_CVC">#REF!</definedName>
    <definedName name="BANG_CHI_TIET_THI_NGHIEM_CONG_TO">#REF!</definedName>
    <definedName name="BANG_CHI_TIET_THI_NGHIEM_DZ0.4KV">#REF!</definedName>
    <definedName name="bang_gia">#REF!</definedName>
    <definedName name="BANG_TONG_HOP_CONG_TO">#REF!</definedName>
    <definedName name="BANG_TONG_HOP_DZ0.4KV">#REF!</definedName>
    <definedName name="BANG_TONG_HOP_DZ22KV">#REF!</definedName>
    <definedName name="BANG_TONG_HOP_KHO_BAI">#REF!</definedName>
    <definedName name="BANG_TONG_HOP_TBA">#REF!</definedName>
    <definedName name="Bang_travl">#REF!</definedName>
    <definedName name="bangchu">#REF!</definedName>
    <definedName name="BB">#REF!</definedName>
    <definedName name="bdd">1.5</definedName>
    <definedName name="benuoc">#REF!</definedName>
    <definedName name="bengam">#REF!</definedName>
    <definedName name="beta">#REF!</definedName>
    <definedName name="Bgiang" localSheetId="0" hidden="1">{"'Sheet1'!$L$16"}</definedName>
    <definedName name="Bgiang" hidden="1">{"'Sheet1'!$L$16"}</definedName>
    <definedName name="blkh">#REF!</definedName>
    <definedName name="blkh1">#REF!</definedName>
    <definedName name="Bm">3.5</definedName>
    <definedName name="BMS" localSheetId="0" hidden="1">{"'Sheet1'!$L$16"}</definedName>
    <definedName name="BMS" hidden="1">{"'Sheet1'!$L$16"}</definedName>
    <definedName name="Bn">6.5</definedName>
    <definedName name="Book2">#REF!</definedName>
    <definedName name="BOQ">#REF!</definedName>
    <definedName name="bql" localSheetId="0" hidden="1">{#N/A,#N/A,FALSE,"Chi tiÆt"}</definedName>
    <definedName name="bql" hidden="1">{#N/A,#N/A,FALSE,"Chi tiÆt"}</definedName>
    <definedName name="BQP">'[1]BANCO (3)'!$N$124</definedName>
    <definedName name="BT" localSheetId="0">#REF!</definedName>
    <definedName name="BT">#REF!</definedName>
    <definedName name="btcocM400">#REF!</definedName>
    <definedName name="btchiuaxitm300">#REF!</definedName>
    <definedName name="BTchiuaxm200">#REF!</definedName>
    <definedName name="BTlotm100">#REF!</definedName>
    <definedName name="BU_CHENH_LECH_DZ0.4KV">#REF!</definedName>
    <definedName name="BU_CHENH_LECH_DZ22KV">#REF!</definedName>
    <definedName name="BU_CHENH_LECH_TBA">#REF!</definedName>
    <definedName name="Bulongma">8700</definedName>
    <definedName name="BVCISUMMARY" localSheetId="0">#REF!</definedName>
    <definedName name="BVCISUMMARY">#REF!</definedName>
    <definedName name="BŸo_cŸo_täng_hìp_giŸ_trÙ_t_i_s_n_câ__Ùnh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.doc1">540</definedName>
    <definedName name="C.doc2">740</definedName>
    <definedName name="ca.1111" localSheetId="0">#REF!</definedName>
    <definedName name="ca.1111">#REF!</definedName>
    <definedName name="ca.1111.th">#REF!</definedName>
    <definedName name="CACAU">298161</definedName>
    <definedName name="cao">#REF!</definedName>
    <definedName name="Capvon" localSheetId="0" hidden="1">{#N/A,#N/A,FALSE,"Chi tiÆt"}</definedName>
    <definedName name="Capvon" hidden="1">{#N/A,#N/A,FALSE,"Chi tiÆt"}</definedName>
    <definedName name="Cat" localSheetId="0">#REF!</definedName>
    <definedName name="Cat">#REF!</definedName>
    <definedName name="Category_All">#REF!</definedName>
    <definedName name="CATIN">#N/A</definedName>
    <definedName name="CATJYOU">#N/A</definedName>
    <definedName name="catm" localSheetId="0">#REF!</definedName>
    <definedName name="catm">#REF!</definedName>
    <definedName name="catn">#REF!</definedName>
    <definedName name="CATSYU">#N/A</definedName>
    <definedName name="catvang" localSheetId="0">#REF!</definedName>
    <definedName name="catvang">#REF!</definedName>
    <definedName name="CATREC">#N/A</definedName>
    <definedName name="CBTH" localSheetId="0" hidden="1">{"'Sheet1'!$L$16"}</definedName>
    <definedName name="CBTH" hidden="1">{"'Sheet1'!$L$16"}</definedName>
    <definedName name="CCS" localSheetId="0">#REF!</definedName>
    <definedName name="CCS">#REF!</definedName>
    <definedName name="CDD">#REF!</definedName>
    <definedName name="CDDD">#REF!</definedName>
    <definedName name="CDDD1P">#REF!</definedName>
    <definedName name="CDDD1PHA">#REF!</definedName>
    <definedName name="CDDD3PHA">#REF!</definedName>
    <definedName name="Cdnum">#REF!</definedName>
    <definedName name="CDTK_tim">31.77</definedName>
    <definedName name="CK" localSheetId="0">#REF!</definedName>
    <definedName name="CK">#REF!</definedName>
    <definedName name="CLECH_0.4">#REF!</definedName>
    <definedName name="CLVC3">0.1</definedName>
    <definedName name="CLVC35" localSheetId="0">#REF!</definedName>
    <definedName name="CLVC35">#REF!</definedName>
    <definedName name="CLVCTB">#REF!</definedName>
    <definedName name="clvl">#REF!</definedName>
    <definedName name="cn">#REF!</definedName>
    <definedName name="CNC">#REF!</definedName>
    <definedName name="CND">#REF!</definedName>
    <definedName name="CNG">#REF!</definedName>
    <definedName name="Co">#REF!</definedName>
    <definedName name="co_cau_ktqd" hidden="1">#N/A</definedName>
    <definedName name="coc" localSheetId="0">#REF!</definedName>
    <definedName name="coc">#REF!</definedName>
    <definedName name="Coc_60" localSheetId="0" hidden="1">{"'Sheet1'!$L$16"}</definedName>
    <definedName name="Coc_60" hidden="1">{"'Sheet1'!$L$16"}</definedName>
    <definedName name="CoCauN" localSheetId="0" hidden="1">{"'Sheet1'!$L$16"}</definedName>
    <definedName name="CoCauN" hidden="1">{"'Sheet1'!$L$16"}</definedName>
    <definedName name="cocbtct">#REF!</definedName>
    <definedName name="cocot">#REF!</definedName>
    <definedName name="cocott">#REF!</definedName>
    <definedName name="Code" hidden="1">#REF!</definedName>
    <definedName name="Cöï_ly_vaän_chuyeãn">#REF!</definedName>
    <definedName name="CÖÏ_LY_VAÄN_CHUYEÅN">#REF!</definedName>
    <definedName name="COMMON">#REF!</definedName>
    <definedName name="comong">#REF!</definedName>
    <definedName name="CON_EQP_COS">#REF!</definedName>
    <definedName name="CON_EQP_COST">#REF!</definedName>
    <definedName name="CONST_EQ">#REF!</definedName>
    <definedName name="Cong_HM_DTCT">#REF!</definedName>
    <definedName name="Cong_M_DTCT">#REF!</definedName>
    <definedName name="Cong_NC_DTCT">#REF!</definedName>
    <definedName name="Cong_VL_DTCT">#REF!</definedName>
    <definedName name="congbenuoc">#REF!</definedName>
    <definedName name="congbengam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T">#REF!</definedName>
    <definedName name="cot7.5">#REF!</definedName>
    <definedName name="cot8.5">#REF!</definedName>
    <definedName name="Cotsatma">9726</definedName>
    <definedName name="Cotthepma">9726</definedName>
    <definedName name="cottron" localSheetId="0">#REF!</definedName>
    <definedName name="cottron">#REF!</definedName>
    <definedName name="cotvuong">#REF!</definedName>
    <definedName name="COVER">#REF!</definedName>
    <definedName name="CP" hidden="1">#REF!</definedName>
    <definedName name="cpmtc">#REF!</definedName>
    <definedName name="cpnc">#REF!</definedName>
    <definedName name="cptt">#REF!</definedName>
    <definedName name="CPVC35">#REF!</definedName>
    <definedName name="CPVCDN">#REF!</definedName>
    <definedName name="cpvl">#REF!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bbt" localSheetId="0" hidden="1">{"'Sheet1'!$L$16"}</definedName>
    <definedName name="ctbbt" hidden="1">{"'Sheet1'!$L$16"}</definedName>
    <definedName name="CTCT1" localSheetId="0" hidden="1">{"'Sheet1'!$L$16"}</definedName>
    <definedName name="CTCT1" hidden="1">{"'Sheet1'!$L$16"}</definedName>
    <definedName name="ctiep">#REF!</definedName>
    <definedName name="CTIET">#REF!</definedName>
    <definedName name="CU_LY_VAN_CHUYEN_GIA_QUYEN">#REF!</definedName>
    <definedName name="CU_LY_VAN_CHUYEN_THU_CONG">#REF!</definedName>
    <definedName name="CURRENCY">#REF!</definedName>
    <definedName name="cx">#REF!</definedName>
    <definedName name="CH">#REF!</definedName>
    <definedName name="Chiettinh" localSheetId="0" hidden="1">{"'Sheet1'!$L$16"}</definedName>
    <definedName name="Chiettinh" hidden="1">{"'Sheet1'!$L$16"}</definedName>
    <definedName name="chilk" localSheetId="0" hidden="1">{"'Sheet1'!$L$16"}</definedName>
    <definedName name="chilk" hidden="1">{"'Sheet1'!$L$16"}</definedName>
    <definedName name="chitietbgiang2" localSheetId="0" hidden="1">{"'Sheet1'!$L$16"}</definedName>
    <definedName name="chitietbgiang2" hidden="1">{"'Sheet1'!$L$16"}</definedName>
    <definedName name="chl" localSheetId="0" hidden="1">{"'Sheet1'!$L$16"}</definedName>
    <definedName name="chl" hidden="1">{"'Sheet1'!$L$16"}</definedName>
    <definedName name="chon">#REF!</definedName>
    <definedName name="chon1">#REF!</definedName>
    <definedName name="chon2">#REF!</definedName>
    <definedName name="chon3">#REF!</definedName>
    <definedName name="chung">66</definedName>
    <definedName name="d" localSheetId="0" hidden="1">{"'Sheet1'!$L$16"}</definedName>
    <definedName name="d" hidden="1">{"'Sheet1'!$L$16"}</definedName>
    <definedName name="D_7101A_B" localSheetId="0">#REF!</definedName>
    <definedName name="D_7101A_B">#REF!</definedName>
    <definedName name="da1x2">#REF!</definedName>
    <definedName name="dahoc">#REF!</definedName>
    <definedName name="dam" localSheetId="0">#REF!</definedName>
    <definedName name="dam">#REF!</definedName>
    <definedName name="danducsan">#REF!</definedName>
    <definedName name="Dang" hidden="1">#REF!</definedName>
    <definedName name="dao">#REF!</definedName>
    <definedName name="dap">#REF!</definedName>
    <definedName name="DAT">#REF!</definedName>
    <definedName name="DATA_DATA2_List">#REF!</definedName>
    <definedName name="data1" hidden="1">#REF!</definedName>
    <definedName name="data2" hidden="1">#REF!</definedName>
    <definedName name="data3" hidden="1">#REF!</definedName>
    <definedName name="_xlnm.Database">#REF!</definedName>
    <definedName name="DataFilter">[2]!DataFilter</definedName>
    <definedName name="DataSort">[2]!DataSort</definedName>
    <definedName name="DCL_22">12117600</definedName>
    <definedName name="DCL_35">25490000</definedName>
    <definedName name="DD">#REF!</definedName>
    <definedName name="DDAY">#REF!</definedName>
    <definedName name="dddem">0.1</definedName>
    <definedName name="DDK" localSheetId="0">#REF!</definedName>
    <definedName name="DDK">#REF!</definedName>
    <definedName name="dđ" localSheetId="0" hidden="1">{"'Sheet1'!$L$16"}</definedName>
    <definedName name="dđ" hidden="1">{"'Sheet1'!$L$16"}</definedName>
    <definedName name="den_bu">#REF!</definedName>
    <definedName name="denbu">#REF!</definedName>
    <definedName name="DenDK" localSheetId="0" hidden="1">{"'Sheet1'!$L$16"}</definedName>
    <definedName name="DenDK" hidden="1">{"'Sheet1'!$L$16"}</definedName>
    <definedName name="Det32x3">#REF!</definedName>
    <definedName name="Det35x3">#REF!</definedName>
    <definedName name="Det40x4">#REF!</definedName>
    <definedName name="Det50x5">#REF!</definedName>
    <definedName name="Det63x6">#REF!</definedName>
    <definedName name="Det75x6">#REF!</definedName>
    <definedName name="dfg" localSheetId="0" hidden="1">{"'Sheet1'!$L$16"}</definedName>
    <definedName name="dfg" hidden="1">{"'Sheet1'!$L$16"}</definedName>
    <definedName name="DFSDF" localSheetId="0" hidden="1">{"'Sheet1'!$L$16"}</definedName>
    <definedName name="DFSDF" hidden="1">{"'Sheet1'!$L$16"}</definedName>
    <definedName name="dfvssd" hidden="1">#REF!</definedName>
    <definedName name="dgbdII">#REF!</definedName>
    <definedName name="DGCTI592">#REF!</definedName>
    <definedName name="dgctp2" localSheetId="0" hidden="1">{"'Sheet1'!$L$16"}</definedName>
    <definedName name="dgctp2" hidden="1">{"'Sheet1'!$L$16"}</definedName>
    <definedName name="DGNC">#REF!</definedName>
    <definedName name="dgqndn">#REF!</definedName>
    <definedName name="DGTV">#REF!</definedName>
    <definedName name="dgvl">#REF!</definedName>
    <definedName name="DGVT">#REF!</definedName>
    <definedName name="dhom">#REF!</definedName>
    <definedName name="dien">#REF!</definedName>
    <definedName name="dientichck">#REF!</definedName>
    <definedName name="dinh2">#REF!</definedName>
    <definedName name="Discount" hidden="1">#REF!</definedName>
    <definedName name="display_area_2" hidden="1">#REF!</definedName>
    <definedName name="DLCC">#REF!</definedName>
    <definedName name="DM">#REF!</definedName>
    <definedName name="dm56bxd">#REF!</definedName>
    <definedName name="DN">#REF!</definedName>
    <definedName name="DÑt45x4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ocdoc">0.03125</definedName>
    <definedName name="Document_array" localSheetId="0">{"Thuxm2.xls","Sheet1"}</definedName>
    <definedName name="Document_array">{"Thuxm2.xls","Sheet1"}</definedName>
    <definedName name="DON_GIA_3282" localSheetId="0">#REF!</definedName>
    <definedName name="DON_GIA_3282">#REF!</definedName>
    <definedName name="DON_GIA_3283">#REF!</definedName>
    <definedName name="DON_GIA_3285">#REF!</definedName>
    <definedName name="DON_GIA_VAN_CHUYEN_36">#REF!</definedName>
    <definedName name="dongia">#REF!</definedName>
    <definedName name="Dot" localSheetId="0" hidden="1">{"'Sheet1'!$L$16"}</definedName>
    <definedName name="Dot" hidden="1">{"'Sheet1'!$L$16"}</definedName>
    <definedName name="dotcong">1</definedName>
    <definedName name="drf" localSheetId="0" hidden="1">#REF!</definedName>
    <definedName name="drf" hidden="1">#REF!</definedName>
    <definedName name="ds" localSheetId="0" hidden="1">{#N/A,#N/A,FALSE,"Chi tiÆt"}</definedName>
    <definedName name="ds" hidden="1">{#N/A,#N/A,FALSE,"Chi tiÆt"}</definedName>
    <definedName name="DS1p1vc" localSheetId="0">#REF!</definedName>
    <definedName name="DS1p1vc">#REF!</definedName>
    <definedName name="ds1p2nc">#REF!</definedName>
    <definedName name="ds1p2vc">#REF!</definedName>
    <definedName name="ds1pnc">#REF!</definedName>
    <definedName name="ds1pvl">#REF!</definedName>
    <definedName name="ds3pctnc">#REF!</definedName>
    <definedName name="ds3pctvc">#REF!</definedName>
    <definedName name="ds3pctvl">#REF!</definedName>
    <definedName name="dsfsd" hidden="1">#REF!</definedName>
    <definedName name="dsh" hidden="1">#REF!</definedName>
    <definedName name="DSPK1p1nc">#REF!</definedName>
    <definedName name="DSPK1p1vl">#REF!</definedName>
    <definedName name="DSPK1pnc">#REF!</definedName>
    <definedName name="DSPK1pvl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TOAN_CHI_TIET_CONG_TO">#REF!</definedName>
    <definedName name="DU_TOAN_CHI_TIET_DZ22KV">#REF!</definedName>
    <definedName name="DU_TOAN_CHI_TIET_KHO_BAI">#REF!</definedName>
    <definedName name="dung" localSheetId="0" hidden="1">{"'Sheet1'!$L$16"}</definedName>
    <definedName name="dung" hidden="1">{"'Sheet1'!$L$16"}</definedName>
    <definedName name="Duongnaco" localSheetId="0" hidden="1">{"'Sheet1'!$L$16"}</definedName>
    <definedName name="Duongnaco" hidden="1">{"'Sheet1'!$L$16"}</definedName>
    <definedName name="duongvt" localSheetId="0" hidden="1">{"'Sheet1'!$L$16"}</definedName>
    <definedName name="duongvt" hidden="1">{"'Sheet1'!$L$16"}</definedName>
    <definedName name="DuphongBCT">'[1]BANCO (3)'!$K$128</definedName>
    <definedName name="DuphongBNG">'[1]BANCO (3)'!$K$126</definedName>
    <definedName name="DuphongBQP">'[1]BANCO (3)'!$K$125</definedName>
    <definedName name="DuphongVKS">'[3]BANCO (2)'!$F$123</definedName>
    <definedName name="DutoanDongmo" localSheetId="0">#REF!</definedName>
    <definedName name="DutoanDongmo">#REF!</definedName>
    <definedName name="dvgfsgdsdg" hidden="1">#REF!</definedName>
    <definedName name="E.chandoc">8.875</definedName>
    <definedName name="E.PC">10.438</definedName>
    <definedName name="E.PVI">12</definedName>
    <definedName name="emb" localSheetId="0">#REF!</definedName>
    <definedName name="emb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">#REF!</definedName>
    <definedName name="f">#REF!</definedName>
    <definedName name="faasdf" hidden="1">#REF!</definedName>
    <definedName name="FACTOR">#REF!</definedName>
    <definedName name="fasf" localSheetId="0" hidden="1">{"'Sheet1'!$L$16"}</definedName>
    <definedName name="fasf" hidden="1">{"'Sheet1'!$L$16"}</definedName>
    <definedName name="FCode" hidden="1">#REF!</definedName>
    <definedName name="fdfsf" localSheetId="0" hidden="1">{#N/A,#N/A,FALSE,"Chi tiÆt"}</definedName>
    <definedName name="fdfsf" hidden="1">{#N/A,#N/A,FALSE,"Chi tiÆt"}</definedName>
    <definedName name="fff" localSheetId="0" hidden="1">{"'Sheet1'!$L$16"}</definedName>
    <definedName name="fff" hidden="1">{"'Sheet1'!$L$16"}</definedName>
    <definedName name="fgn" localSheetId="0" hidden="1">{"'Sheet1'!$L$16"}</definedName>
    <definedName name="fgn" hidden="1">{"'Sheet1'!$L$16"}</definedName>
    <definedName name="FI_12">4820</definedName>
    <definedName name="fsd" localSheetId="0" hidden="1">{"'Sheet1'!$L$16"}</definedName>
    <definedName name="fsd" hidden="1">{"'Sheet1'!$L$16"}</definedName>
    <definedName name="fsdfdsf" localSheetId="0" hidden="1">{"'Sheet1'!$L$16"}</definedName>
    <definedName name="fsdfdsf" hidden="1">{"'Sheet1'!$L$16"}</definedName>
    <definedName name="g" localSheetId="0" hidden="1">{"'Sheet1'!$L$16"}</definedName>
    <definedName name="g" hidden="1">{"'Sheet1'!$L$16"}</definedName>
    <definedName name="G_ME">#REF!</definedName>
    <definedName name="gach">#REF!</definedName>
    <definedName name="gdgd" hidden="1">#N/A</definedName>
    <definedName name="geo" localSheetId="0">#REF!</definedName>
    <definedName name="geo">#REF!</definedName>
    <definedName name="gfdgdfgd" hidden="1">#N/A</definedName>
    <definedName name="gfdgfd" localSheetId="0" hidden="1">{"'Sheet1'!$L$16"}</definedName>
    <definedName name="gfdgfd" hidden="1">{"'Sheet1'!$L$16"}</definedName>
    <definedName name="gg" localSheetId="0">#REF!</definedName>
    <definedName name="gg">#REF!</definedName>
    <definedName name="ggdgd" hidden="1">#N/A</definedName>
    <definedName name="gggggggggggg" localSheetId="0" hidden="1">{"'Sheet1'!$L$16"}</definedName>
    <definedName name="gggggggggggg" hidden="1">{"'Sheet1'!$L$16"}</definedName>
    <definedName name="ggh" localSheetId="0" hidden="1">{"'Sheet1'!$L$16"}</definedName>
    <definedName name="ggh" hidden="1">{"'Sheet1'!$L$16"}</definedName>
    <definedName name="ggsdg" hidden="1">#N/A</definedName>
    <definedName name="ggsf" hidden="1">#N/A</definedName>
    <definedName name="ghip" localSheetId="0">#REF!</definedName>
    <definedName name="ghip">#REF!</definedName>
    <definedName name="gkghk" hidden="1">#REF!</definedName>
    <definedName name="gl3p">#REF!</definedName>
    <definedName name="GoBack">[2]Sheet1!GoBack</definedName>
    <definedName name="Goc32x3" localSheetId="0">#REF!</definedName>
    <definedName name="Goc32x3">#REF!</definedName>
    <definedName name="Goc35x3">#REF!</definedName>
    <definedName name="Goc40x4">#REF!</definedName>
    <definedName name="Goc45x4">#REF!</definedName>
    <definedName name="Goc50x5">#REF!</definedName>
    <definedName name="Goc63x6">#REF!</definedName>
    <definedName name="Goc75x6">#REF!</definedName>
    <definedName name="GPMB" localSheetId="0" hidden="1">{"Offgrid",#N/A,FALSE,"OFFGRID";"Region",#N/A,FALSE,"REGION";"Offgrid -2",#N/A,FALSE,"OFFGRID";"WTP",#N/A,FALSE,"WTP";"WTP -2",#N/A,FALSE,"WTP";"Project",#N/A,FALSE,"PROJECT";"Summary -2",#N/A,FALSE,"SUMMARY"}</definedName>
    <definedName name="GPMB" hidden="1">{"Offgrid",#N/A,FALSE,"OFFGRID";"Region",#N/A,FALSE,"REGION";"Offgrid -2",#N/A,FALSE,"OFFGRID";"WTP",#N/A,FALSE,"WTP";"WTP -2",#N/A,FALSE,"WTP";"Project",#N/A,FALSE,"PROJECT";"Summary -2",#N/A,FALSE,"SUMMARY"}</definedName>
    <definedName name="gra" localSheetId="0" hidden="1">{"'Sheet1'!$L$16"}</definedName>
    <definedName name="gra" hidden="1">{"'Sheet1'!$L$16"}</definedName>
    <definedName name="gsgsg" hidden="1">#N/A</definedName>
    <definedName name="gsgsgs" hidden="1">#N/A</definedName>
    <definedName name="Gtb" localSheetId="0">#REF!</definedName>
    <definedName name="Gtb">#REF!</definedName>
    <definedName name="gtbtt">#REF!</definedName>
    <definedName name="gtst">#REF!</definedName>
    <definedName name="GTXL">#REF!</definedName>
    <definedName name="Gxl">#REF!</definedName>
    <definedName name="gxltt">#REF!</definedName>
    <definedName name="gia">#REF!</definedName>
    <definedName name="Gia_CT">#REF!</definedName>
    <definedName name="GIA_CU_LY_VAN_CHUYEN">#REF!</definedName>
    <definedName name="gia_tien">#REF!</definedName>
    <definedName name="gia_tien_BTN">#REF!</definedName>
    <definedName name="Gia_VT">#REF!</definedName>
    <definedName name="GIAVLIEUTN">#REF!</definedName>
    <definedName name="Giocong">#REF!</definedName>
    <definedName name="h">#REF!</definedName>
    <definedName name="H_THUCTT">#REF!</definedName>
    <definedName name="H_THUCHTHH">#REF!</definedName>
    <definedName name="hanh" localSheetId="0" hidden="1">{"'Sheet1'!$L$16"}</definedName>
    <definedName name="hanh" hidden="1">{"'Sheet1'!$L$16"}</definedName>
    <definedName name="HCM">#REF!</definedName>
    <definedName name="Hdao">0.3</definedName>
    <definedName name="Hdap">5.2</definedName>
    <definedName name="HDVDT" localSheetId="0" hidden="1">#REF!</definedName>
    <definedName name="HDVDT" hidden="1">#REF!</definedName>
    <definedName name="HE_SO_KHO_KHAN_CANG_DAY" localSheetId="0">#REF!</definedName>
    <definedName name="HE_SO_KHO_KHAN_CANG_DAY">#REF!</definedName>
    <definedName name="Heä_soá_laép_xaø_H">1.7</definedName>
    <definedName name="heä_soá_sình_laày" localSheetId="0">#REF!</definedName>
    <definedName name="heä_soá_sình_laày">#REF!</definedName>
    <definedName name="Heso">'[3]MT DPin (2)'!$BP$99</definedName>
    <definedName name="hfdsh" localSheetId="0" hidden="1">#REF!</definedName>
    <definedName name="hfdsh" hidden="1">#REF!</definedName>
    <definedName name="hh" localSheetId="0">#REF!</definedName>
    <definedName name="hh">#REF!</definedName>
    <definedName name="HHcat">#REF!</definedName>
    <definedName name="HHda">#REF!</definedName>
    <definedName name="HHTT">#REF!</definedName>
    <definedName name="HiddenRows" hidden="1">#REF!</definedName>
    <definedName name="hien">#REF!</definedName>
    <definedName name="Hinh_thuc">#REF!</definedName>
    <definedName name="HiÕu">#REF!</definedName>
    <definedName name="hjjkl" localSheetId="0" hidden="1">{"'Sheet1'!$L$16"}</definedName>
    <definedName name="hjjkl" hidden="1">{"'Sheet1'!$L$16"}</definedName>
    <definedName name="hoc">55000</definedName>
    <definedName name="HOME_MANP" localSheetId="0">#REF!</definedName>
    <definedName name="HOME_MANP">#REF!</definedName>
    <definedName name="HOMEOFFICE_COST">#REF!</definedName>
    <definedName name="Hong" localSheetId="0" hidden="1">{"'Sheet1'!$L$16"}</definedName>
    <definedName name="Hong" hidden="1">{"'Sheet1'!$L$16"}</definedName>
    <definedName name="hs">#REF!</definedName>
    <definedName name="HSCT3">0.1</definedName>
    <definedName name="hsd" localSheetId="0">#REF!</definedName>
    <definedName name="hsd">#REF!</definedName>
    <definedName name="hsdc">#REF!</definedName>
    <definedName name="hsdc1">#REF!</definedName>
    <definedName name="HSDN">2.5</definedName>
    <definedName name="HSHH">#REF!</definedName>
    <definedName name="HSHHUT">#REF!</definedName>
    <definedName name="hsk">#REF!</definedName>
    <definedName name="HSKK35">#REF!</definedName>
    <definedName name="HSLX">#REF!</definedName>
    <definedName name="HSLXH">1.7</definedName>
    <definedName name="HSLXP" localSheetId="0">#REF!</definedName>
    <definedName name="HSLXP">#REF!</definedName>
    <definedName name="hsm">1.1289</definedName>
    <definedName name="hsn">0.5</definedName>
    <definedName name="hsnc_cau">2.5039</definedName>
    <definedName name="hsnc_cau2">1.626</definedName>
    <definedName name="hsnc_d">1.6356</definedName>
    <definedName name="hsnc_d2">1.6356</definedName>
    <definedName name="hßm4" localSheetId="0">#REF!</definedName>
    <definedName name="hßm4">#REF!</definedName>
    <definedName name="hstb">#REF!</definedName>
    <definedName name="hstdtk">#REF!</definedName>
    <definedName name="HSTH">'[1]BANCO (3)'!$K$122</definedName>
    <definedName name="hsthep" localSheetId="0">#REF!</definedName>
    <definedName name="hsthep">#REF!</definedName>
    <definedName name="HSVC1">#REF!</definedName>
    <definedName name="HSVC2">#REF!</definedName>
    <definedName name="HSVC3">#REF!</definedName>
    <definedName name="hsvl" localSheetId="0">#REF!</definedName>
    <definedName name="hsvl">#REF!</definedName>
    <definedName name="hsvl2">1</definedName>
    <definedName name="HT" localSheetId="0">#REF!</definedName>
    <definedName name="HT">#REF!</definedName>
    <definedName name="htlm" localSheetId="0" hidden="1">{"'Sheet1'!$L$16"}</definedName>
    <definedName name="htlm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Controlmoi" localSheetId="0" hidden="1">{"'Sheet1'!$L$16"}</definedName>
    <definedName name="HTML_Controlmoi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PathFilemoi" hidden="1">"C:\2689\Q\國內\00q3961台化龍德PTA3建造\MyHTML.htm"</definedName>
    <definedName name="HTML_Title" hidden="1">"00Q3961-SUM"</definedName>
    <definedName name="HTMT" localSheetId="0" hidden="1">{"'Sheet1'!$L$16"}</definedName>
    <definedName name="HTMT" hidden="1">{"'Sheet1'!$L$16"}</definedName>
    <definedName name="HTMT1" localSheetId="0" hidden="1">{#N/A,#N/A,FALSE,"Sheet1"}</definedName>
    <definedName name="HTMT1" hidden="1">{#N/A,#N/A,FALSE,"Sheet1"}</definedName>
    <definedName name="HTNC" localSheetId="0">#REF!</definedName>
    <definedName name="HTNC">#REF!</definedName>
    <definedName name="HTVL">#REF!</definedName>
    <definedName name="HTHH">#REF!</definedName>
    <definedName name="htrhrt" localSheetId="0" hidden="1">{"'Sheet1'!$L$16"}</definedName>
    <definedName name="htrhrt" hidden="1">{"'Sheet1'!$L$16"}</definedName>
    <definedName name="hu" localSheetId="0" hidden="1">{"'Sheet1'!$L$16"}</definedName>
    <definedName name="hu" hidden="1">{"'Sheet1'!$L$16"}</definedName>
    <definedName name="hui" localSheetId="0" hidden="1">{"'Sheet1'!$L$16"}</definedName>
    <definedName name="hui" hidden="1">{"'Sheet1'!$L$16"}</definedName>
    <definedName name="HUU" localSheetId="0" hidden="1">{"'Sheet1'!$L$16"}</definedName>
    <definedName name="HUU" hidden="1">{"'Sheet1'!$L$16"}</definedName>
    <definedName name="huy" localSheetId="0" hidden="1">{"'Sheet1'!$L$16"}</definedName>
    <definedName name="huy" hidden="1">{"'Sheet1'!$L$16"}</definedName>
    <definedName name="huymoi" localSheetId="0" hidden="1">{"'Sheet1'!$L$16"}</definedName>
    <definedName name="huymoi" hidden="1">{"'Sheet1'!$L$16"}</definedName>
    <definedName name="huynh" hidden="1">#REF!</definedName>
    <definedName name="I">#REF!</definedName>
    <definedName name="IDLAB_COST">#REF!</definedName>
    <definedName name="IND_LAB">#REF!</definedName>
    <definedName name="INDMANP">#REF!</definedName>
    <definedName name="j">#REF!</definedName>
    <definedName name="j356C8">#REF!</definedName>
    <definedName name="jkjk" localSheetId="0" hidden="1">{"'Sheet1'!$L$16"}</definedName>
    <definedName name="jkjk" hidden="1">{"'Sheet1'!$L$16"}</definedName>
    <definedName name="jrjthkghdkg" hidden="1">#REF!</definedName>
    <definedName name="k">#REF!</definedName>
    <definedName name="k2b">#REF!</definedName>
    <definedName name="kcong">#REF!</definedName>
    <definedName name="kghkgh" hidden="1">#REF!</definedName>
    <definedName name="KINH_PHI_DEN_BU">#REF!</definedName>
    <definedName name="KINH_PHI_DZ0.4KV">#REF!</definedName>
    <definedName name="KINH_PHI_KHAO_SAT__LAP_BCNCKT__TKKTTC">#REF!</definedName>
    <definedName name="KINH_PHI_KHO_BAI">#REF!</definedName>
    <definedName name="KINH_PHI_TBA">#REF!</definedName>
    <definedName name="kjgjyhb" localSheetId="0" hidden="1">{"Offgrid",#N/A,FALSE,"OFFGRID";"Region",#N/A,FALSE,"REGION";"Offgrid -2",#N/A,FALSE,"OFFGRID";"WTP",#N/A,FALSE,"WTP";"WTP -2",#N/A,FALSE,"WTP";"Project",#N/A,FALSE,"PROJECT";"Summary -2",#N/A,FALSE,"SUMMARY"}</definedName>
    <definedName name="kjgjyhb" hidden="1">{"Offgrid",#N/A,FALSE,"OFFGRID";"Region",#N/A,FALSE,"REGION";"Offgrid -2",#N/A,FALSE,"OFFGRID";"WTP",#N/A,FALSE,"WTP";"WTP -2",#N/A,FALSE,"WTP";"Project",#N/A,FALSE,"PROJECT";"Summary -2",#N/A,FALSE,"SUMMARY"}</definedName>
    <definedName name="kl_ME" localSheetId="0">#REF!</definedName>
    <definedName name="kl_ME">#REF!</definedName>
    <definedName name="KLduonggiaods" localSheetId="0" hidden="1">{"'Sheet1'!$L$16"}</definedName>
    <definedName name="KLduonggiaods" hidden="1">{"'Sheet1'!$L$16"}</definedName>
    <definedName name="KLTHDN">#REF!</definedName>
    <definedName name="KLVANKHUON">#REF!</definedName>
    <definedName name="kp1ph">#REF!</definedName>
    <definedName name="ksbn" localSheetId="0" hidden="1">{"'Sheet1'!$L$16"}</definedName>
    <definedName name="ksbn" hidden="1">{"'Sheet1'!$L$16"}</definedName>
    <definedName name="kshn" localSheetId="0" hidden="1">{"'Sheet1'!$L$16"}</definedName>
    <definedName name="kshn" hidden="1">{"'Sheet1'!$L$16"}</definedName>
    <definedName name="ksls" localSheetId="0" hidden="1">{"'Sheet1'!$L$16"}</definedName>
    <definedName name="ksls" hidden="1">{"'Sheet1'!$L$16"}</definedName>
    <definedName name="KSTK">#REF!</definedName>
    <definedName name="KH_Chang">#REF!</definedName>
    <definedName name="khac">2</definedName>
    <definedName name="khla09" localSheetId="0" hidden="1">{"'Sheet1'!$L$16"}</definedName>
    <definedName name="khla09" hidden="1">{"'Sheet1'!$L$16"}</definedName>
    <definedName name="KHOI_LUONG_DAT_DAO_DAP" localSheetId="0">#REF!</definedName>
    <definedName name="KHOI_LUONG_DAT_DAO_DAP">#REF!</definedName>
    <definedName name="khongtruotgia" localSheetId="0" hidden="1">{"'Sheet1'!$L$16"}</definedName>
    <definedName name="khongtruotgia" hidden="1">{"'Sheet1'!$L$16"}</definedName>
    <definedName name="khvh09" localSheetId="0" hidden="1">{"'Sheet1'!$L$16"}</definedName>
    <definedName name="khvh09" hidden="1">{"'Sheet1'!$L$16"}</definedName>
    <definedName name="khvx09" localSheetId="0" hidden="1">{#N/A,#N/A,FALSE,"Chi tiÆt"}</definedName>
    <definedName name="khvx09" hidden="1">{#N/A,#N/A,FALSE,"Chi tiÆt"}</definedName>
    <definedName name="KHYt09" localSheetId="0" hidden="1">{"'Sheet1'!$L$16"}</definedName>
    <definedName name="KHYt09" hidden="1">{"'Sheet1'!$L$16"}</definedName>
    <definedName name="l">#REF!</definedName>
    <definedName name="L_mong">#REF!</definedName>
    <definedName name="l2pa1" localSheetId="0" hidden="1">{"'Sheet1'!$L$16"}</definedName>
    <definedName name="l2pa1" hidden="1">{"'Sheet1'!$L$16"}</definedName>
    <definedName name="L63x6">5800</definedName>
    <definedName name="lam" localSheetId="0" hidden="1">{"'Sheet1'!$L$16"}</definedName>
    <definedName name="lam" hidden="1">{"'Sheet1'!$L$16"}</definedName>
    <definedName name="lan">#REF!</definedName>
    <definedName name="langson" localSheetId="0" hidden="1">{"'Sheet1'!$L$16"}</definedName>
    <definedName name="langson" hidden="1">{"'Sheet1'!$L$16"}</definedName>
    <definedName name="lanhto">#REF!</definedName>
    <definedName name="LAP_DAT_TBA">#REF!</definedName>
    <definedName name="LBS_22">107800000</definedName>
    <definedName name="lc" localSheetId="0" hidden="1">{"'Sheet1'!$L$16"}</definedName>
    <definedName name="lc" hidden="1">{"'Sheet1'!$L$16"}</definedName>
    <definedName name="LIET_KE_VI_TRI_DZ0.4KV">#REF!</definedName>
    <definedName name="LIET_KE_VI_TRI_DZ22KV">#REF!</definedName>
    <definedName name="linh" localSheetId="0" hidden="1">{"'Sheet1'!$L$16"}</definedName>
    <definedName name="linh" hidden="1">{"'Sheet1'!$L$16"}</definedName>
    <definedName name="lk" hidden="1">#REF!</definedName>
    <definedName name="LK_hathe">#REF!</definedName>
    <definedName name="Lmk">#REF!</definedName>
    <definedName name="lntt">#REF!</definedName>
    <definedName name="Loai_TD">#REF!</definedName>
    <definedName name="luc" localSheetId="0" hidden="1">{"'Sheet1'!$L$16"}</definedName>
    <definedName name="luc" hidden="1">{"'Sheet1'!$L$16"}</definedName>
    <definedName name="m" localSheetId="0" hidden="1">{"'Sheet1'!$L$16"}</definedName>
    <definedName name="m" hidden="1">{"'Sheet1'!$L$16"}</definedName>
    <definedName name="M0.4">#REF!</definedName>
    <definedName name="M12aavl">#REF!</definedName>
    <definedName name="M12ba3p">#REF!</definedName>
    <definedName name="M12bb1p">#REF!</definedName>
    <definedName name="M14bb1p">#REF!</definedName>
    <definedName name="M8a">#REF!</definedName>
    <definedName name="M8aa">#REF!</definedName>
    <definedName name="m8aanc">#REF!</definedName>
    <definedName name="m8aavl">#REF!</definedName>
    <definedName name="Ma3pnc">#REF!</definedName>
    <definedName name="Ma3pvl">#REF!</definedName>
    <definedName name="Maa3pnc">#REF!</definedName>
    <definedName name="Maa3pvl">#REF!</definedName>
    <definedName name="mai" localSheetId="0" hidden="1">{"'Sheet1'!$L$16"}</definedName>
    <definedName name="mai" hidden="1">{"'Sheet1'!$L$16"}</definedName>
    <definedName name="MAJ_CON_EQP">#REF!</definedName>
    <definedName name="matbang" localSheetId="0" hidden="1">{"'Sheet1'!$L$16"}</definedName>
    <definedName name="matbang" hidden="1">{"'Sheet1'!$L$16"}</definedName>
    <definedName name="MAVANKHUON">#REF!</definedName>
    <definedName name="MAVLTHDN">#REF!</definedName>
    <definedName name="Mba1p">#REF!</definedName>
    <definedName name="Mba3p">#REF!</definedName>
    <definedName name="Mbb3p">#REF!</definedName>
    <definedName name="mc">#REF!</definedName>
    <definedName name="MG_A">#REF!</definedName>
    <definedName name="MN">#REF!</definedName>
    <definedName name="mo" localSheetId="0" hidden="1">{"'Sheet1'!$L$16"}</definedName>
    <definedName name="mo" hidden="1">{"'Sheet1'!$L$16"}</definedName>
    <definedName name="moi" localSheetId="0" hidden="1">{"'Sheet1'!$L$16"}</definedName>
    <definedName name="moi" hidden="1">{"'Sheet1'!$L$16"}</definedName>
    <definedName name="mongbang">#REF!</definedName>
    <definedName name="mongdon">#REF!</definedName>
    <definedName name="mot" localSheetId="0" hidden="1">{"'Sheet1'!$L$16"}</definedName>
    <definedName name="mot" hidden="1">{"'Sheet1'!$L$16"}</definedName>
    <definedName name="Moùng">#REF!</definedName>
    <definedName name="MSCT">#REF!</definedName>
    <definedName name="mtcdg">#REF!</definedName>
    <definedName name="MTMAC12">#REF!</definedName>
    <definedName name="mtram">#REF!</definedName>
    <definedName name="mvac" localSheetId="0" hidden="1">{"'Sheet1'!$L$16"}</definedName>
    <definedName name="mvac" hidden="1">{"'Sheet1'!$L$16"}</definedName>
    <definedName name="myle">#REF!</definedName>
    <definedName name="n">#REF!</definedName>
    <definedName name="n1pig">#REF!</definedName>
    <definedName name="N1pIGnc">#REF!</definedName>
    <definedName name="N1pIGvc">#REF!</definedName>
    <definedName name="N1pIGvl">#REF!</definedName>
    <definedName name="n1pind">#REF!</definedName>
    <definedName name="N1pINDnc">#REF!</definedName>
    <definedName name="N1pINDvc">#REF!</definedName>
    <definedName name="N1pINDvl">#REF!</definedName>
    <definedName name="n1pint">#REF!</definedName>
    <definedName name="n1ping">#REF!</definedName>
    <definedName name="N1pINGvc">#REF!</definedName>
    <definedName name="nam" localSheetId="0" hidden="1">{"'Sheet1'!$L$16"}</definedName>
    <definedName name="nam" hidden="1">{"'Sheet1'!$L$16"}</definedName>
    <definedName name="nc">#REF!</definedName>
    <definedName name="nc_btm10">#REF!</definedName>
    <definedName name="nc_btm100">#REF!</definedName>
    <definedName name="nc3p">#REF!</definedName>
    <definedName name="NCBD100">#REF!</definedName>
    <definedName name="NCBD200">#REF!</definedName>
    <definedName name="NCBD250">#REF!</definedName>
    <definedName name="NCCT3p">#REF!</definedName>
    <definedName name="ncdg">#REF!</definedName>
    <definedName name="NCKT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ew" localSheetId="0" hidden="1">{"'Sheet1'!$L$16"}</definedName>
    <definedName name="new" hidden="1">{"'Sheet1'!$L$16"}</definedName>
    <definedName name="nig">#REF!</definedName>
    <definedName name="nig1p">#REF!</definedName>
    <definedName name="nig3p">#REF!</definedName>
    <definedName name="NIGnc">#REF!</definedName>
    <definedName name="nignc1p">#REF!</definedName>
    <definedName name="NIGvc">#REF!</definedName>
    <definedName name="NIGvl">#REF!</definedName>
    <definedName name="nigvl1p">#REF!</definedName>
    <definedName name="nin">#REF!</definedName>
    <definedName name="nin1903p">#REF!</definedName>
    <definedName name="nin3p">#REF!</definedName>
    <definedName name="nind">#REF!</definedName>
    <definedName name="nind1p">#REF!</definedName>
    <definedName name="nind3p">#REF!</definedName>
    <definedName name="NINDnc">#REF!</definedName>
    <definedName name="nindnc1p">#REF!</definedName>
    <definedName name="NINDvc">#REF!</definedName>
    <definedName name="NINDvl">#REF!</definedName>
    <definedName name="nindvl1p">#REF!</definedName>
    <definedName name="NINnc">#REF!</definedName>
    <definedName name="nint1p">#REF!</definedName>
    <definedName name="nintnc1p">#REF!</definedName>
    <definedName name="nintvl1p">#REF!</definedName>
    <definedName name="NINvc">#REF!</definedName>
    <definedName name="NINvl">#REF!</definedName>
    <definedName name="ning1p">#REF!</definedName>
    <definedName name="ningnc1p">#REF!</definedName>
    <definedName name="ningvl1p">#REF!</definedName>
    <definedName name="nl">#REF!</definedName>
    <definedName name="nl1p">#REF!</definedName>
    <definedName name="nl3p">#REF!</definedName>
    <definedName name="nlht">#REF!</definedName>
    <definedName name="NLTK1p">#REF!</definedName>
    <definedName name="nn">#REF!</definedName>
    <definedName name="nn1p">#REF!</definedName>
    <definedName name="nn3p">#REF!</definedName>
    <definedName name="nnnn" localSheetId="0" hidden="1">{"'Sheet1'!$L$16"}</definedName>
    <definedName name="nnnn" hidden="1">{"'Sheet1'!$L$16"}</definedName>
    <definedName name="No">#REF!</definedName>
    <definedName name="NUOCHKHOAN" localSheetId="0" hidden="1">{"'Sheet1'!$L$16"}</definedName>
    <definedName name="NUOCHKHOAN" hidden="1">{"'Sheet1'!$L$16"}</definedName>
    <definedName name="NUOCHKHOANMOI" localSheetId="0" hidden="1">{"'Sheet1'!$L$16"}</definedName>
    <definedName name="NUOCHKHOANMOI" hidden="1">{"'Sheet1'!$L$16"}</definedName>
    <definedName name="nx">#REF!</definedName>
    <definedName name="ng.cong.nhan" localSheetId="0" hidden="1">{"'Sheet1'!$L$16"}</definedName>
    <definedName name="ng.cong.nhan" hidden="1">{"'Sheet1'!$L$16"}</definedName>
    <definedName name="ngu" localSheetId="0" hidden="1">{"'Sheet1'!$L$16"}</definedName>
    <definedName name="ngu" hidden="1">{"'Sheet1'!$L$16"}</definedName>
    <definedName name="NH">#REF!</definedName>
    <definedName name="NHANH2_CG4" localSheetId="0" hidden="1">{"'Sheet1'!$L$16"}</definedName>
    <definedName name="NHANH2_CG4" hidden="1">{"'Sheet1'!$L$16"}</definedName>
    <definedName name="nhn">#REF!</definedName>
    <definedName name="NHot">#REF!</definedName>
    <definedName name="nhu">#REF!</definedName>
    <definedName name="nhua">#REF!</definedName>
    <definedName name="nhuad">#REF!</definedName>
    <definedName name="ODA" localSheetId="0" hidden="1">{"'Sheet1'!$L$16"}</definedName>
    <definedName name="ODA" hidden="1">{"'Sheet1'!$L$16"}</definedName>
    <definedName name="ophom">#REF!</definedName>
    <definedName name="OrderTable" hidden="1">#REF!</definedName>
    <definedName name="osc">#REF!</definedName>
    <definedName name="PA">#REF!</definedName>
    <definedName name="PAIII_" localSheetId="0" hidden="1">{"'Sheet1'!$L$16"}</definedName>
    <definedName name="PAIII_" hidden="1">{"'Sheet1'!$L$16"}</definedName>
    <definedName name="panen">#REF!</definedName>
    <definedName name="PDo" localSheetId="0" hidden="1">{"'Sheet1'!$L$16"}</definedName>
    <definedName name="PDo" hidden="1">{"'Sheet1'!$L$16"}</definedName>
    <definedName name="PLKL">#REF!</definedName>
    <definedName name="PMS" localSheetId="0" hidden="1">{"'Sheet1'!$L$16"}</definedName>
    <definedName name="PMS" hidden="1">{"'Sheet1'!$L$16"}</definedName>
    <definedName name="PRICE">#REF!</definedName>
    <definedName name="PRICE1">#REF!</definedName>
    <definedName name="_xlnm.Print_Area" localSheetId="0">'Dc CTMTQG2019'!$A$1:$AG$201</definedName>
    <definedName name="_xlnm.Print_Titles" localSheetId="0">'Dc CTMTQG2019'!$6:$10</definedName>
    <definedName name="_xlnm.Print_Titles">#N/A</definedName>
    <definedName name="Print_Titles_MI" localSheetId="0">#REF!</definedName>
    <definedName name="Print_Titles_MI">#REF!</definedName>
    <definedName name="PRINTA">#REF!</definedName>
    <definedName name="PRINTB">#REF!</definedName>
    <definedName name="PRINTC">#REF!</definedName>
    <definedName name="ProdForm" hidden="1">#REF!</definedName>
    <definedName name="Product" hidden="1">#REF!</definedName>
    <definedName name="PROPOSAL">#REF!</definedName>
    <definedName name="pt">#REF!</definedName>
    <definedName name="PT_Duong">#REF!</definedName>
    <definedName name="ptdg">#REF!</definedName>
    <definedName name="PTDG_cau">#REF!</definedName>
    <definedName name="PTien72" localSheetId="0" hidden="1">{"'Sheet1'!$L$16"}</definedName>
    <definedName name="PTien72" hidden="1">{"'Sheet1'!$L$16"}</definedName>
    <definedName name="PTNC">#REF!</definedName>
    <definedName name="pvd">#REF!</definedName>
    <definedName name="PHAN_DIEN_DZ0.4KV">#REF!</definedName>
    <definedName name="PHAN_DIEN_TBA">#REF!</definedName>
    <definedName name="PHAN_MUA_SAM_DZ0.4KV">#REF!</definedName>
    <definedName name="phu_luc_vua">#REF!</definedName>
    <definedName name="qa" localSheetId="0" hidden="1">{"'Sheet1'!$L$16"}</definedName>
    <definedName name="qa" hidden="1">{"'Sheet1'!$L$16"}</definedName>
    <definedName name="QQ" localSheetId="0" hidden="1">{"'Sheet1'!$L$16"}</definedName>
    <definedName name="QQ" hidden="1">{"'Sheet1'!$L$16"}</definedName>
    <definedName name="qtdm">#REF!</definedName>
    <definedName name="quoan" localSheetId="0" hidden="1">{"'Sheet1'!$L$16"}</definedName>
    <definedName name="quoan" hidden="1">{"'Sheet1'!$L$16"}</definedName>
    <definedName name="ra11p">#REF!</definedName>
    <definedName name="ra13p">#REF!</definedName>
    <definedName name="rack1">#REF!</definedName>
    <definedName name="rack2">#REF!</definedName>
    <definedName name="rack3">#REF!</definedName>
    <definedName name="rack4">#REF!</definedName>
    <definedName name="rate">14000</definedName>
    <definedName name="RCArea" localSheetId="0" hidden="1">#REF!</definedName>
    <definedName name="RCArea" hidden="1">#REF!</definedName>
    <definedName name="re" localSheetId="0" hidden="1">{"'Sheet1'!$L$16"}</definedName>
    <definedName name="re" hidden="1">{"'Sheet1'!$L$16"}</definedName>
    <definedName name="_xlnm.Recorder">#REF!</definedName>
    <definedName name="RECOUT">#N/A</definedName>
    <definedName name="Result21" localSheetId="0" hidden="1">{"'Sheet1'!$L$16"}</definedName>
    <definedName name="Result21" hidden="1">{"'Sheet1'!$L$16"}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rtr" localSheetId="0" hidden="1">{"'Sheet1'!$L$16"}</definedName>
    <definedName name="rtr" hidden="1">{"'Sheet1'!$L$16"}</definedName>
    <definedName name="S.dinh">640</definedName>
    <definedName name="san" localSheetId="0">#REF!</definedName>
    <definedName name="san">#REF!</definedName>
    <definedName name="sand">#REF!</definedName>
    <definedName name="sas" localSheetId="0" hidden="1">{"'Sheet1'!$L$16"}</definedName>
    <definedName name="sas" hidden="1">{"'Sheet1'!$L$16"}</definedName>
    <definedName name="SCH">#REF!</definedName>
    <definedName name="sd1p">#REF!</definedName>
    <definedName name="sd3p">#REF!</definedName>
    <definedName name="sdbv" localSheetId="0" hidden="1">{"'Sheet1'!$L$16"}</definedName>
    <definedName name="sdbv" hidden="1">{"'Sheet1'!$L$16"}</definedName>
    <definedName name="sdf" localSheetId="0" hidden="1">{"'Sheet1'!$L$16"}</definedName>
    <definedName name="sdf" hidden="1">{"'Sheet1'!$L$16"}</definedName>
    <definedName name="sdfsdfs" hidden="1">#REF!</definedName>
    <definedName name="SDMONG">#REF!</definedName>
    <definedName name="sencount" hidden="1">2</definedName>
    <definedName name="sfasf" localSheetId="0" hidden="1">#REF!</definedName>
    <definedName name="sfasf" hidden="1">#REF!</definedName>
    <definedName name="sfsd" localSheetId="0" hidden="1">{"'Sheet1'!$L$16"}</definedName>
    <definedName name="sfsd" hidden="1">{"'Sheet1'!$L$16"}</definedName>
    <definedName name="sgsgdd" hidden="1">#N/A</definedName>
    <definedName name="sgsgsgs" hidden="1">#N/A</definedName>
    <definedName name="sho" localSheetId="0">#REF!</definedName>
    <definedName name="sho">#REF!</definedName>
    <definedName name="sht">#REF!</definedName>
    <definedName name="sht1p">#REF!</definedName>
    <definedName name="sht3p">#REF!</definedName>
    <definedName name="SIZE">#REF!</definedName>
    <definedName name="SL_CRD">#REF!</definedName>
    <definedName name="SL_CRS">#REF!</definedName>
    <definedName name="SL_CS">#REF!</definedName>
    <definedName name="SL_DD">#REF!</definedName>
    <definedName name="slg">#REF!</definedName>
    <definedName name="soc3p">#REF!</definedName>
    <definedName name="Soi">#REF!</definedName>
    <definedName name="soichon12">#REF!</definedName>
    <definedName name="soichon24">#REF!</definedName>
    <definedName name="soichon46">#REF!</definedName>
    <definedName name="solieu">#REF!</definedName>
    <definedName name="SORT">#REF!</definedName>
    <definedName name="Sosanh2" localSheetId="0" hidden="1">{"'Sheet1'!$L$16"}</definedName>
    <definedName name="Sosanh2" hidden="1">{"'Sheet1'!$L$16"}</definedName>
    <definedName name="Spanner_Auto_File">"C:\My Documents\tinh cdo.x2a"</definedName>
    <definedName name="spchinhmoi" localSheetId="0" hidden="1">{"'Sheet1'!$L$16"}</definedName>
    <definedName name="spchinhmoi" hidden="1">{"'Sheet1'!$L$16"}</definedName>
    <definedName name="SPEC" localSheetId="0">#REF!</definedName>
    <definedName name="SPEC">#REF!</definedName>
    <definedName name="SpecialPrice" hidden="1">#REF!</definedName>
    <definedName name="SPECSUMMARY">#REF!</definedName>
    <definedName name="ss">#REF!</definedName>
    <definedName name="sss">#REF!</definedName>
    <definedName name="st1p">#REF!</definedName>
    <definedName name="st3p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">#REF!</definedName>
    <definedName name="sub">#REF!</definedName>
    <definedName name="SUMMARY">#REF!</definedName>
    <definedName name="sur">#REF!</definedName>
    <definedName name="T">#REF!</definedName>
    <definedName name="T.3" localSheetId="0" hidden="1">{"'Sheet1'!$L$16"}</definedName>
    <definedName name="T.3" hidden="1">{"'Sheet1'!$L$16"}</definedName>
    <definedName name="T.Thuy" localSheetId="0" hidden="1">{"'Sheet1'!$L$16"}</definedName>
    <definedName name="T.Thuy" hidden="1">{"'Sheet1'!$L$16"}</definedName>
    <definedName name="t101p">#REF!</definedName>
    <definedName name="t103p">#REF!</definedName>
    <definedName name="t10m">#REF!</definedName>
    <definedName name="t10nc1p">#REF!</definedName>
    <definedName name="t10vl1p">#REF!</definedName>
    <definedName name="t121p">#REF!</definedName>
    <definedName name="t123p">#REF!</definedName>
    <definedName name="T12nc">#REF!</definedName>
    <definedName name="t12nc3p">#REF!</definedName>
    <definedName name="T12vc">#REF!</definedName>
    <definedName name="T12vl">#REF!</definedName>
    <definedName name="t141p">#REF!</definedName>
    <definedName name="t143p">#REF!</definedName>
    <definedName name="t7m">#REF!</definedName>
    <definedName name="t8m">#REF!</definedName>
    <definedName name="Tæng_c_ng_suÊt_hiÖn_t_i">"THOP"</definedName>
    <definedName name="TAMTINH" localSheetId="0">#REF!</definedName>
    <definedName name="TAMTINH">#REF!</definedName>
    <definedName name="Tang">100</definedName>
    <definedName name="tao" localSheetId="0" hidden="1">{"'Sheet1'!$L$16"}</definedName>
    <definedName name="tao" hidden="1">{"'Sheet1'!$L$16"}</definedName>
    <definedName name="TatBo" localSheetId="0" hidden="1">{"'Sheet1'!$L$16"}</definedName>
    <definedName name="TatBo" hidden="1">{"'Sheet1'!$L$16"}</definedName>
    <definedName name="TaxTV">10%</definedName>
    <definedName name="TaxXL">5%</definedName>
    <definedName name="TBA" localSheetId="0">#REF!</definedName>
    <definedName name="TBA">#REF!</definedName>
    <definedName name="tbl_ProdInfo" hidden="1">#REF!</definedName>
    <definedName name="tbtram">#REF!</definedName>
    <definedName name="TBXD">#REF!</definedName>
    <definedName name="TC">#REF!</definedName>
    <definedName name="TC_NHANH1">#REF!</definedName>
    <definedName name="TD">#REF!</definedName>
    <definedName name="TD12vl">#REF!</definedName>
    <definedName name="TD1p1nc">#REF!</definedName>
    <definedName name="td1p1vc">#REF!</definedName>
    <definedName name="TD1p1vl">#REF!</definedName>
    <definedName name="td3p">#REF!</definedName>
    <definedName name="TDctnc">#REF!</definedName>
    <definedName name="TDctvc">#REF!</definedName>
    <definedName name="TDctvl">#REF!</definedName>
    <definedName name="tdia">#REF!</definedName>
    <definedName name="tdnc1p">#REF!</definedName>
    <definedName name="tdt">#REF!</definedName>
    <definedName name="tdtr2cnc">#REF!</definedName>
    <definedName name="tdtr2cvl">#REF!</definedName>
    <definedName name="tdvl1p">#REF!</definedName>
    <definedName name="tenck">#REF!</definedName>
    <definedName name="Tien">#REF!</definedName>
    <definedName name="TIENLUONG">#REF!</definedName>
    <definedName name="Tiepdiama">9500</definedName>
    <definedName name="TIEU_HAO_VAT_TU_DZ0.4KV" localSheetId="0">#REF!</definedName>
    <definedName name="TIEU_HAO_VAT_TU_DZ0.4KV">#REF!</definedName>
    <definedName name="TIEU_HAO_VAT_TU_DZ22KV">#REF!</definedName>
    <definedName name="TIEU_HAO_VAT_TU_TBA">#REF!</definedName>
    <definedName name="TIT">#REF!</definedName>
    <definedName name="TITAN">#REF!</definedName>
    <definedName name="tk">#REF!</definedName>
    <definedName name="TKP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le">#REF!</definedName>
    <definedName name="Tonmai">#REF!</definedName>
    <definedName name="TONG_GIA_TRI_CONG_TRINH">#REF!</definedName>
    <definedName name="TONG_HOP_THI_NGHIEM_DZ0.4KV">#REF!</definedName>
    <definedName name="TONG_HOP_THI_NGHIEM_DZ22KV">#REF!</definedName>
    <definedName name="TONG_KE_TBA">#REF!</definedName>
    <definedName name="tongbt">#REF!</definedName>
    <definedName name="tongcong">#REF!</definedName>
    <definedName name="tongdientich">#REF!</definedName>
    <definedName name="TONGDUTOAN">#REF!</definedName>
    <definedName name="tonghop" localSheetId="0" hidden="1">{"'Sheet1'!$L$16"}</definedName>
    <definedName name="tonghop" hidden="1">{"'Sheet1'!$L$16"}</definedName>
    <definedName name="tongthep">#REF!</definedName>
    <definedName name="tongthetich">#REF!</definedName>
    <definedName name="TPCP" localSheetId="0" hidden="1">{"'Sheet1'!$L$16"}</definedName>
    <definedName name="TPCP" hidden="1">{"'Sheet1'!$L$16"}</definedName>
    <definedName name="TPLRP">#REF!</definedName>
    <definedName name="TT_1P">#REF!</definedName>
    <definedName name="TT_3p">#REF!</definedName>
    <definedName name="TTDD1P">#REF!</definedName>
    <definedName name="TTDKKH">#REF!</definedName>
    <definedName name="ttttt" localSheetId="0" hidden="1">{"'Sheet1'!$L$16"}</definedName>
    <definedName name="ttttt" hidden="1">{"'Sheet1'!$L$16"}</definedName>
    <definedName name="TTTTTTTTT" localSheetId="0" hidden="1">{"'Sheet1'!$L$16"}</definedName>
    <definedName name="TTTTTTTTT" hidden="1">{"'Sheet1'!$L$16"}</definedName>
    <definedName name="ttttttttttt" localSheetId="0" hidden="1">{"'Sheet1'!$L$16"}</definedName>
    <definedName name="ttttttttttt" hidden="1">{"'Sheet1'!$L$16"}</definedName>
    <definedName name="TTTH2" localSheetId="0" hidden="1">{"'Sheet1'!$L$16"}</definedName>
    <definedName name="TTTH2" hidden="1">{"'Sheet1'!$L$16"}</definedName>
    <definedName name="tthi">#REF!</definedName>
    <definedName name="ttronmk">#REF!</definedName>
    <definedName name="tuyennhanh" localSheetId="0" hidden="1">{"'Sheet1'!$L$16"}</definedName>
    <definedName name="tuyennhanh" hidden="1">{"'Sheet1'!$L$16"}</definedName>
    <definedName name="tuynen" localSheetId="0" hidden="1">{"'Sheet1'!$L$16"}</definedName>
    <definedName name="tuynen" hidden="1">{"'Sheet1'!$L$16"}</definedName>
    <definedName name="tv75nc">#REF!</definedName>
    <definedName name="tv75vl">#REF!</definedName>
    <definedName name="ty_le">#REF!</definedName>
    <definedName name="ty_le_BTN">#REF!</definedName>
    <definedName name="Ty_le1">#REF!</definedName>
    <definedName name="tytrong16so5nam">'[1]PLI CTrinh'!$CN$10</definedName>
    <definedName name="tha" localSheetId="0" hidden="1">{"'Sheet1'!$L$16"}</definedName>
    <definedName name="tha" hidden="1">{"'Sheet1'!$L$16"}</definedName>
    <definedName name="thang">#REF!</definedName>
    <definedName name="thang10" localSheetId="0" hidden="1">{"'Sheet1'!$L$16"}</definedName>
    <definedName name="thang10" hidden="1">{"'Sheet1'!$L$16"}</definedName>
    <definedName name="THANH" localSheetId="0" hidden="1">{"'Sheet1'!$L$16"}</definedName>
    <definedName name="THANH" hidden="1">{"'Sheet1'!$L$16"}</definedName>
    <definedName name="thanhtien">#REF!</definedName>
    <definedName name="THchon">#REF!</definedName>
    <definedName name="THDA_copy" localSheetId="0" hidden="1">{"'Sheet1'!$L$16"}</definedName>
    <definedName name="THDA_copy" hidden="1">{"'Sheet1'!$L$16"}</definedName>
    <definedName name="thdt">#REF!</definedName>
    <definedName name="THDT_HT_DAO_THUONG">#REF!</definedName>
    <definedName name="THDT_HT_XOM_NOI">#REF!</definedName>
    <definedName name="THDT_NPP_XOM_NOI">#REF!</definedName>
    <definedName name="THDT_TBA_XOM_NOI">#REF!</definedName>
    <definedName name="thepban">#REF!</definedName>
    <definedName name="thepgoc25_60">#REF!</definedName>
    <definedName name="thepgoc63_75">#REF!</definedName>
    <definedName name="thepgoc80_100">#REF!</definedName>
    <definedName name="thepma">10500</definedName>
    <definedName name="theptron12" localSheetId="0">#REF!</definedName>
    <definedName name="theptron12">#REF!</definedName>
    <definedName name="theptron14_22">#REF!</definedName>
    <definedName name="theptron6_8">#REF!</definedName>
    <definedName name="thetichck">#REF!</definedName>
    <definedName name="THGO1pnc">#REF!</definedName>
    <definedName name="thht">#REF!</definedName>
    <definedName name="THI">#REF!</definedName>
    <definedName name="THKL" localSheetId="0" hidden="1">{"'Sheet1'!$L$16"}</definedName>
    <definedName name="THKL" hidden="1">{"'Sheet1'!$L$16"}</definedName>
    <definedName name="thkl2" localSheetId="0" hidden="1">{"'Sheet1'!$L$16"}</definedName>
    <definedName name="thkl2" hidden="1">{"'Sheet1'!$L$16"}</definedName>
    <definedName name="thkl3" localSheetId="0" hidden="1">{"'Sheet1'!$L$16"}</definedName>
    <definedName name="thkl3" hidden="1">{"'Sheet1'!$L$16"}</definedName>
    <definedName name="thkp3">#REF!</definedName>
    <definedName name="THKP7YT" localSheetId="0" hidden="1">{"'Sheet1'!$L$16"}</definedName>
    <definedName name="THKP7YT" hidden="1">{"'Sheet1'!$L$16"}</definedName>
    <definedName name="THOP">"THOP"</definedName>
    <definedName name="THT" localSheetId="0">#REF!</definedName>
    <definedName name="THT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htt">#REF!</definedName>
    <definedName name="thu" localSheetId="0" hidden="1">{"'Sheet1'!$L$16"}</definedName>
    <definedName name="thu" hidden="1">{"'Sheet1'!$L$16"}</definedName>
    <definedName name="thue">6</definedName>
    <definedName name="thuy" localSheetId="0" hidden="1">{"'Sheet1'!$L$16"}</definedName>
    <definedName name="thuy" hidden="1">{"'Sheet1'!$L$16"}</definedName>
    <definedName name="thvlmoi" localSheetId="0" hidden="1">{"'Sheet1'!$L$16"}</definedName>
    <definedName name="thvlmoi" hidden="1">{"'Sheet1'!$L$16"}</definedName>
    <definedName name="thvlmoimoi" localSheetId="0" hidden="1">{"'Sheet1'!$L$16"}</definedName>
    <definedName name="thvlmoimoi" hidden="1">{"'Sheet1'!$L$16"}</definedName>
    <definedName name="THXD2" localSheetId="0" hidden="1">{"'Sheet1'!$L$16"}</definedName>
    <definedName name="THXD2" hidden="1">{"'Sheet1'!$L$16"}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DE2">#REF!</definedName>
    <definedName name="TRAM">#REF!</definedName>
    <definedName name="trang" localSheetId="0" hidden="1">{#N/A,#N/A,FALSE,"Chi tiÆt"}</definedName>
    <definedName name="trang" hidden="1">{#N/A,#N/A,FALSE,"Chi tiÆt"}</definedName>
    <definedName name="trt" localSheetId="0">#REF!</definedName>
    <definedName name="trt">#REF!</definedName>
    <definedName name="u" localSheetId="0" hidden="1">{"'Sheet1'!$L$16"}</definedName>
    <definedName name="u" hidden="1">{"'Sheet1'!$L$16"}</definedName>
    <definedName name="upnoc">#REF!</definedName>
    <definedName name="utye" localSheetId="0" hidden="1">{"'Sheet1'!$L$16"}</definedName>
    <definedName name="utye" hidden="1">{"'Sheet1'!$L$16"}</definedName>
    <definedName name="uu">#REF!</definedName>
    <definedName name="ư" localSheetId="0" hidden="1">{"'Sheet1'!$L$16"}</definedName>
    <definedName name="ư" hidden="1">{"'Sheet1'!$L$16"}</definedName>
    <definedName name="v" localSheetId="0" hidden="1">{"'Sheet1'!$L$16"}</definedName>
    <definedName name="v" hidden="1">{"'Sheet1'!$L$16"}</definedName>
    <definedName name="VAÄT_LIEÄU">"nhandongia"</definedName>
    <definedName name="Value0" localSheetId="0">#REF!</definedName>
    <definedName name="Value0">#REF!</definedName>
    <definedName name="Value1">#REF!</definedName>
    <definedName name="Value10">#REF!</definedName>
    <definedName name="Value11">#REF!</definedName>
    <definedName name="Value12">#REF!</definedName>
    <definedName name="Value13">#REF!</definedName>
    <definedName name="Value14">#REF!</definedName>
    <definedName name="Value15">#REF!</definedName>
    <definedName name="Value16">#REF!</definedName>
    <definedName name="Value17">#REF!</definedName>
    <definedName name="Value18">#REF!</definedName>
    <definedName name="Value19">#REF!</definedName>
    <definedName name="Value2">#REF!</definedName>
    <definedName name="Value20">#REF!</definedName>
    <definedName name="Value21">#REF!</definedName>
    <definedName name="Value22">#REF!</definedName>
    <definedName name="Value23">#REF!</definedName>
    <definedName name="Value24">#REF!</definedName>
    <definedName name="Value25">#REF!</definedName>
    <definedName name="Value26">#REF!</definedName>
    <definedName name="Value27">#REF!</definedName>
    <definedName name="Value28">#REF!</definedName>
    <definedName name="Value29">#REF!</definedName>
    <definedName name="Value3">#REF!</definedName>
    <definedName name="Value30">#REF!</definedName>
    <definedName name="Value31">#REF!</definedName>
    <definedName name="Value32">#REF!</definedName>
    <definedName name="Value33">#REF!</definedName>
    <definedName name="Value34">#REF!</definedName>
    <definedName name="Value35">#REF!</definedName>
    <definedName name="Value36">#REF!</definedName>
    <definedName name="Value37">#REF!</definedName>
    <definedName name="Value38">#REF!</definedName>
    <definedName name="Value39">#REF!</definedName>
    <definedName name="Value4">#REF!</definedName>
    <definedName name="Value40">#REF!</definedName>
    <definedName name="Value41">#REF!</definedName>
    <definedName name="Value42">#REF!</definedName>
    <definedName name="Value43">#REF!</definedName>
    <definedName name="Value44">#REF!</definedName>
    <definedName name="Value45">#REF!</definedName>
    <definedName name="Value46">#REF!</definedName>
    <definedName name="Value47">#REF!</definedName>
    <definedName name="Value48">#REF!</definedName>
    <definedName name="Value49">#REF!</definedName>
    <definedName name="Value5">#REF!</definedName>
    <definedName name="Value50">#REF!</definedName>
    <definedName name="Value51">#REF!</definedName>
    <definedName name="Value52">#REF!</definedName>
    <definedName name="Value53">#REF!</definedName>
    <definedName name="Value54">#REF!</definedName>
    <definedName name="Value55">#REF!</definedName>
    <definedName name="Value6">#REF!</definedName>
    <definedName name="Value7">#REF!</definedName>
    <definedName name="Value8">#REF!</definedName>
    <definedName name="Value9">#REF!</definedName>
    <definedName name="VAN_CHUYEN_DUONG_DAI_DZ0.4KV">#REF!</definedName>
    <definedName name="VAN_CHUYEN_DUONG_DAI_DZ22KV">#REF!</definedName>
    <definedName name="VAN_CHUYEN_VAT_TU_CHUNG">#REF!</definedName>
    <definedName name="VAN_TRUNG_CHUYEN_VAT_TU_CHUNG">#REF!</definedName>
    <definedName name="VARIINST">#REF!</definedName>
    <definedName name="VARIPURC">#REF!</definedName>
    <definedName name="vat">#REF!</definedName>
    <definedName name="VAT_LIEU_DEN_CHAN_CONG_TRINH">#REF!</definedName>
    <definedName name="VATM" localSheetId="0" hidden="1">{"'Sheet1'!$L$16"}</definedName>
    <definedName name="VATM" hidden="1">{"'Sheet1'!$L$16"}</definedName>
    <definedName name="vbtchongnuocm300">#REF!</definedName>
    <definedName name="vbtm150">#REF!</definedName>
    <definedName name="vbtm300">#REF!</definedName>
    <definedName name="vbtm400">#REF!</definedName>
    <definedName name="vccot">#REF!</definedName>
    <definedName name="vcdc">#REF!</definedName>
    <definedName name="vcoto" localSheetId="0" hidden="1">{"'Sheet1'!$L$16"}</definedName>
    <definedName name="vcoto" hidden="1">{"'Sheet1'!$L$16"}</definedName>
    <definedName name="vct">#REF!</definedName>
    <definedName name="VCTT">#REF!</definedName>
    <definedName name="VCVBT1">#REF!</definedName>
    <definedName name="VCVBT2">#REF!</definedName>
    <definedName name="VCHT">#REF!</definedName>
    <definedName name="vd3p">#REF!</definedName>
    <definedName name="vdv" hidden="1">#N/A</definedName>
    <definedName name="vgk" localSheetId="0">#REF!</definedName>
    <definedName name="vgk">#REF!</definedName>
    <definedName name="vgt">#REF!</definedName>
    <definedName name="VH" localSheetId="0" hidden="1">{"'Sheet1'!$L$16"}</definedName>
    <definedName name="VH" hidden="1">{"'Sheet1'!$L$16"}</definedName>
    <definedName name="Viet" localSheetId="0" hidden="1">{"'Sheet1'!$L$16"}</definedName>
    <definedName name="Viet" hidden="1">{"'Sheet1'!$L$16"}</definedName>
    <definedName name="vkcauthang">#REF!</definedName>
    <definedName name="vksan">#REF!</definedName>
    <definedName name="vl">#REF!</definedName>
    <definedName name="vl3p">#REF!</definedName>
    <definedName name="vlct" localSheetId="0" hidden="1">{"'Sheet1'!$L$16"}</definedName>
    <definedName name="vlct" hidden="1">{"'Sheet1'!$L$16"}</definedName>
    <definedName name="VLCT3p">#REF!</definedName>
    <definedName name="vldg">#REF!</definedName>
    <definedName name="vldn400">#REF!</definedName>
    <definedName name="vldn600">#REF!</definedName>
    <definedName name="VLIEU">#REF!</definedName>
    <definedName name="VLM">#REF!</definedName>
    <definedName name="vltram">#REF!</definedName>
    <definedName name="vothi" localSheetId="0" hidden="1">{"'Sheet1'!$L$16"}</definedName>
    <definedName name="vothi" hidden="1">{"'Sheet1'!$L$16"}</definedName>
    <definedName name="vr3p">#REF!</definedName>
    <definedName name="W">#REF!</definedName>
    <definedName name="WIRE1">5</definedName>
    <definedName name="wr" localSheetId="0" hidden="1">{#N/A,#N/A,FALSE,"Chi tiÆt"}</definedName>
    <definedName name="wr" hidden="1">{#N/A,#N/A,FALSE,"Chi tiÆt"}</definedName>
    <definedName name="wrn.aaa." localSheetId="0" hidden="1">{#N/A,#N/A,FALSE,"Sheet1";#N/A,#N/A,FALSE,"Sheet1";#N/A,#N/A,FALSE,"Sheet1"}</definedName>
    <definedName name="wrn.aaa." hidden="1">{#N/A,#N/A,FALSE,"Sheet1";#N/A,#N/A,FALSE,"Sheet1";#N/A,#N/A,FALSE,"Sheet1"}</definedName>
    <definedName name="wrn.aaa.1" localSheetId="0" hidden="1">{#N/A,#N/A,FALSE,"Sheet1";#N/A,#N/A,FALSE,"Sheet1";#N/A,#N/A,FALSE,"Sheet1"}</definedName>
    <definedName name="wrn.aaa.1" hidden="1">{#N/A,#N/A,FALSE,"Sheet1";#N/A,#N/A,FALSE,"Sheet1";#N/A,#N/A,FALSE,"Sheet1"}</definedName>
    <definedName name="wrn.Bang._.ke._.nhan._.hang." localSheetId="0" hidden="1">{#N/A,#N/A,FALSE,"Ke khai NH"}</definedName>
    <definedName name="wrn.Bang._.ke._.nhan._.hang." hidden="1">{#N/A,#N/A,FALSE,"Ke khai NH"}</definedName>
    <definedName name="wrn.cong." localSheetId="0" hidden="1">{#N/A,#N/A,FALSE,"Sheet1"}</definedName>
    <definedName name="wrn.cong." hidden="1">{#N/A,#N/A,FALSE,"Sheet1"}</definedName>
    <definedName name="wrn.Che._.do._.duoc._.huong." localSheetId="0" hidden="1">{#N/A,#N/A,FALSE,"BN (2)"}</definedName>
    <definedName name="wrn.Che._.do._.duoc._.huong." hidden="1">{#N/A,#N/A,FALSE,"BN (2)"}</definedName>
    <definedName name="wrn.chi._.tiÆt." localSheetId="0" hidden="1">{#N/A,#N/A,FALSE,"Chi tiÆt"}</definedName>
    <definedName name="wrn.chi._.tiÆt." hidden="1">{#N/A,#N/A,FALSE,"Chi tiÆt"}</definedName>
    <definedName name="wrn.Giáy._.bao._.no." localSheetId="0" hidden="1">{#N/A,#N/A,FALSE,"BN"}</definedName>
    <definedName name="wrn.Giáy._.bao._.no." hidden="1">{#N/A,#N/A,FALSE,"BN"}</definedName>
    <definedName name="wrn.Report." localSheetId="0" hidden="1">{"Offgrid",#N/A,FALSE,"OFFGRID";"Region",#N/A,FALSE,"REGION";"Offgrid -2",#N/A,FALSE,"OFFGRID";"WTP",#N/A,FALSE,"WTP";"WTP -2",#N/A,FALSE,"WTP";"Project",#N/A,FALSE,"PROJECT";"Summary -2",#N/A,FALSE,"SUMMARY"}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.vd." localSheetId="0" hidden="1">{#N/A,#N/A,TRUE,"BT M200 da 10x20"}</definedName>
    <definedName name="wrn.vd." hidden="1">{#N/A,#N/A,TRUE,"BT M200 da 10x20"}</definedName>
    <definedName name="wrnf.report" localSheetId="0" hidden="1">{"Offgrid",#N/A,FALSE,"OFFGRID";"Region",#N/A,FALSE,"REGION";"Offgrid -2",#N/A,FALSE,"OFFGRID";"WTP",#N/A,FALSE,"WTP";"WTP -2",#N/A,FALSE,"WTP";"Project",#N/A,FALSE,"PROJECT";"Summary -2",#N/A,FALSE,"SUMMARY"}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  <definedName name="x1pind" localSheetId="0">#REF!</definedName>
    <definedName name="x1pind">#REF!</definedName>
    <definedName name="X1pINDnc">#REF!</definedName>
    <definedName name="X1pINDvc">#REF!</definedName>
    <definedName name="X1pINDvl">#REF!</definedName>
    <definedName name="x1pint">#REF!</definedName>
    <definedName name="x1ping">#REF!</definedName>
    <definedName name="X1pINGnc">#REF!</definedName>
    <definedName name="X1pINGvc">#REF!</definedName>
    <definedName name="X1pINGvl">#REF!</definedName>
    <definedName name="XBCNCKT">5600</definedName>
    <definedName name="XCCT">0.5</definedName>
    <definedName name="xd0.6">#REF!</definedName>
    <definedName name="xd1.3">#REF!</definedName>
    <definedName name="xd1.5">#REF!</definedName>
    <definedName name="xfco">#REF!</definedName>
    <definedName name="xfco3p">#REF!</definedName>
    <definedName name="XFCOnc">#REF!</definedName>
    <definedName name="xfcotnc">#REF!</definedName>
    <definedName name="xfcotvl">#REF!</definedName>
    <definedName name="XFCOvl">#REF!</definedName>
    <definedName name="xgc100">#REF!</definedName>
    <definedName name="xgc150">#REF!</definedName>
    <definedName name="xgc200">#REF!</definedName>
    <definedName name="xh">#REF!</definedName>
    <definedName name="xhn">#REF!</definedName>
    <definedName name="xig">#REF!</definedName>
    <definedName name="xig1">#REF!</definedName>
    <definedName name="xig1p">#REF!</definedName>
    <definedName name="xig3p">#REF!</definedName>
    <definedName name="XIGnc">#REF!</definedName>
    <definedName name="XIGvc">#REF!</definedName>
    <definedName name="XIGvl">#REF!</definedName>
    <definedName name="ximang">#REF!</definedName>
    <definedName name="xin">#REF!</definedName>
    <definedName name="xin190">#REF!</definedName>
    <definedName name="xin190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nc">#REF!</definedName>
    <definedName name="xint1p">#REF!</definedName>
    <definedName name="XINvc">#REF!</definedName>
    <definedName name="XINvl">#REF!</definedName>
    <definedName name="xing1p">#REF!</definedName>
    <definedName name="xingnc1p">#REF!</definedName>
    <definedName name="xingvl1p">#REF!</definedName>
    <definedName name="xit">#REF!</definedName>
    <definedName name="xit1">#REF!</definedName>
    <definedName name="xit1p">#REF!</definedName>
    <definedName name="xit3p">#REF!</definedName>
    <definedName name="XITnc">#REF!</definedName>
    <definedName name="XITvc">#REF!</definedName>
    <definedName name="XITvl">#REF!</definedName>
    <definedName name="xk0.6">#REF!</definedName>
    <definedName name="xk1.3">#REF!</definedName>
    <definedName name="xk1.5">#REF!</definedName>
    <definedName name="xld1.4">#REF!</definedName>
    <definedName name="xlk1.4">#REF!</definedName>
    <definedName name="xls" localSheetId="0" hidden="1">{"'Sheet1'!$L$16"}</definedName>
    <definedName name="xls" hidden="1">{"'Sheet1'!$L$16"}</definedName>
    <definedName name="xlttbninh" localSheetId="0" hidden="1">{"'Sheet1'!$L$16"}</definedName>
    <definedName name="xlttbninh" hidden="1">{"'Sheet1'!$L$16"}</definedName>
    <definedName name="XM">#REF!</definedName>
    <definedName name="xmcax">#REF!</definedName>
    <definedName name="xn">#REF!</definedName>
    <definedName name="XTKKTTC">7500</definedName>
    <definedName name="xx" localSheetId="0">#REF!</definedName>
    <definedName name="xx">#REF!</definedName>
    <definedName name="y">#REF!</definedName>
    <definedName name="Yenthanh2" localSheetId="0" hidden="1">{"'Sheet1'!$L$16"}</definedName>
    <definedName name="Yenthanh2" hidden="1">{"'Sheet1'!$L$16"}</definedName>
    <definedName name="z">#REF!</definedName>
    <definedName name="ZXD">#REF!</definedName>
    <definedName name="ZYX">#REF!</definedName>
    <definedName name="ZZZ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193" i="1" l="1"/>
  <c r="AG118" i="1"/>
  <c r="AD79" i="1" l="1"/>
  <c r="AC79" i="1" s="1"/>
  <c r="H174" i="1" l="1"/>
  <c r="AD70" i="1" l="1"/>
  <c r="AK168" i="1" l="1"/>
  <c r="J174" i="1" l="1"/>
  <c r="K174" i="1" s="1"/>
  <c r="Y172" i="1" l="1"/>
  <c r="Z172" i="1"/>
  <c r="AB172" i="1"/>
  <c r="X173" i="1"/>
  <c r="AA174" i="1" s="1"/>
  <c r="AK173" i="1" s="1"/>
  <c r="W173" i="1" l="1"/>
  <c r="W172" i="1" s="1"/>
  <c r="X172" i="1"/>
  <c r="AD173" i="1"/>
  <c r="AL172" i="1" l="1"/>
  <c r="AA172" i="1"/>
  <c r="AD174" i="1"/>
  <c r="AC173" i="1"/>
  <c r="X152" i="1"/>
  <c r="AD152" i="1" s="1"/>
  <c r="AC152" i="1" s="1"/>
  <c r="H152" i="1"/>
  <c r="G152" i="1"/>
  <c r="J152" i="1"/>
  <c r="I152" i="1" s="1"/>
  <c r="AD172" i="1" l="1"/>
  <c r="AC174" i="1"/>
  <c r="AC172" i="1" s="1"/>
  <c r="AK169" i="1"/>
  <c r="AK170" i="1"/>
  <c r="AK164" i="1"/>
  <c r="AK165" i="1"/>
  <c r="AK163" i="1"/>
  <c r="AK159" i="1"/>
  <c r="AK158" i="1"/>
  <c r="V160" i="1"/>
  <c r="AK160" i="1" s="1"/>
  <c r="U146" i="1"/>
  <c r="U144" i="1"/>
  <c r="V143" i="1"/>
  <c r="U143" i="1" s="1"/>
  <c r="V142" i="1"/>
  <c r="U142" i="1" s="1"/>
  <c r="U160" i="1" l="1"/>
  <c r="AK142" i="1"/>
  <c r="AK143" i="1"/>
  <c r="AK144" i="1"/>
  <c r="AK138" i="1"/>
  <c r="AK139" i="1"/>
  <c r="AK137" i="1"/>
  <c r="AN14" i="1" l="1"/>
  <c r="AM14" i="1"/>
  <c r="AP14" i="1" s="1"/>
  <c r="AA100" i="1"/>
  <c r="AD71" i="1"/>
  <c r="AD66" i="1"/>
  <c r="AD167" i="1"/>
  <c r="W102" i="1"/>
  <c r="AD102" i="1"/>
  <c r="AC102" i="1" l="1"/>
  <c r="AD100" i="1"/>
  <c r="AK167" i="1"/>
  <c r="AD166" i="1"/>
  <c r="AC167" i="1"/>
  <c r="AD122" i="1" l="1"/>
  <c r="AC125" i="1" l="1"/>
  <c r="AA197" i="1" l="1"/>
  <c r="AD198" i="1"/>
  <c r="AD183" i="1"/>
  <c r="AD179" i="1"/>
  <c r="AC179" i="1" s="1"/>
  <c r="G187" i="1"/>
  <c r="H187" i="1"/>
  <c r="K187" i="1"/>
  <c r="L187" i="1"/>
  <c r="N187" i="1"/>
  <c r="O187" i="1"/>
  <c r="P187" i="1"/>
  <c r="R187" i="1"/>
  <c r="S187" i="1"/>
  <c r="T187" i="1"/>
  <c r="V187" i="1"/>
  <c r="Y187" i="1"/>
  <c r="Z187" i="1"/>
  <c r="AA187" i="1"/>
  <c r="AB187" i="1"/>
  <c r="AD182" i="1" l="1"/>
  <c r="AB108" i="1"/>
  <c r="AB113" i="1"/>
  <c r="L82" i="1" l="1"/>
  <c r="M82" i="1"/>
  <c r="N82" i="1"/>
  <c r="O82" i="1"/>
  <c r="P82" i="1"/>
  <c r="R82" i="1"/>
  <c r="T82" i="1"/>
  <c r="V82" i="1"/>
  <c r="X82" i="1"/>
  <c r="Y82" i="1"/>
  <c r="Z82" i="1"/>
  <c r="AB82" i="1"/>
  <c r="AA82" i="1"/>
  <c r="I82" i="1"/>
  <c r="AD84" i="1"/>
  <c r="H84" i="1"/>
  <c r="H82" i="1" s="1"/>
  <c r="U84" i="1"/>
  <c r="U82" i="1" s="1"/>
  <c r="J82" i="1"/>
  <c r="K82" i="1"/>
  <c r="G82" i="1"/>
  <c r="AD82" i="1" l="1"/>
  <c r="AC84" i="1"/>
  <c r="U199" i="1"/>
  <c r="U200" i="1"/>
  <c r="U198" i="1"/>
  <c r="AK17" i="1"/>
  <c r="AK18" i="1"/>
  <c r="AK19" i="1"/>
  <c r="AK20" i="1"/>
  <c r="AK22" i="1"/>
  <c r="AK23" i="1"/>
  <c r="AK24" i="1"/>
  <c r="AK25" i="1"/>
  <c r="AK26" i="1"/>
  <c r="AK27" i="1"/>
  <c r="AK29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V44" i="1"/>
  <c r="U44" i="1" s="1"/>
  <c r="V15" i="1"/>
  <c r="U15" i="1" s="1"/>
  <c r="AD135" i="1"/>
  <c r="AC128" i="1"/>
  <c r="AC122" i="1"/>
  <c r="AD106" i="1"/>
  <c r="AC106" i="1" s="1"/>
  <c r="AD201" i="1"/>
  <c r="AC201" i="1" s="1"/>
  <c r="XFD201" i="1" s="1"/>
  <c r="I44" i="1"/>
  <c r="J14" i="1"/>
  <c r="G45" i="1"/>
  <c r="H45" i="1"/>
  <c r="W45" i="1"/>
  <c r="W44" i="1" s="1"/>
  <c r="Y45" i="1"/>
  <c r="Y44" i="1" s="1"/>
  <c r="Z45" i="1"/>
  <c r="Z44" i="1" s="1"/>
  <c r="AA45" i="1"/>
  <c r="AA44" i="1" s="1"/>
  <c r="AB45" i="1"/>
  <c r="AB44" i="1" s="1"/>
  <c r="AC45" i="1"/>
  <c r="AC44" i="1" s="1"/>
  <c r="AE45" i="1"/>
  <c r="AE44" i="1" s="1"/>
  <c r="W29" i="1"/>
  <c r="U14" i="1" l="1"/>
  <c r="V14" i="1"/>
  <c r="AC182" i="1" l="1"/>
  <c r="AC183" i="1"/>
  <c r="AB166" i="1" l="1"/>
  <c r="AB181" i="1" l="1"/>
  <c r="AB178" i="1"/>
  <c r="Y178" i="1"/>
  <c r="Z178" i="1"/>
  <c r="AA178" i="1"/>
  <c r="W179" i="1"/>
  <c r="W180" i="1"/>
  <c r="X181" i="1"/>
  <c r="Y181" i="1"/>
  <c r="Z181" i="1"/>
  <c r="AA181" i="1"/>
  <c r="W182" i="1"/>
  <c r="W183" i="1"/>
  <c r="W184" i="1"/>
  <c r="AC184" i="1"/>
  <c r="AD184" i="1"/>
  <c r="W185" i="1"/>
  <c r="AC185" i="1"/>
  <c r="AD185" i="1"/>
  <c r="X188" i="1"/>
  <c r="X189" i="1"/>
  <c r="W189" i="1" s="1"/>
  <c r="X192" i="1"/>
  <c r="W192" i="1" s="1"/>
  <c r="X193" i="1"/>
  <c r="W193" i="1" s="1"/>
  <c r="X195" i="1"/>
  <c r="W195" i="1" s="1"/>
  <c r="X196" i="1"/>
  <c r="W196" i="1" s="1"/>
  <c r="X197" i="1"/>
  <c r="Y197" i="1"/>
  <c r="Z197" i="1"/>
  <c r="AB197" i="1"/>
  <c r="W198" i="1"/>
  <c r="AC198" i="1" s="1"/>
  <c r="W199" i="1"/>
  <c r="AC199" i="1" s="1"/>
  <c r="AD199" i="1"/>
  <c r="W200" i="1"/>
  <c r="AC200" i="1" s="1"/>
  <c r="AD200" i="1"/>
  <c r="W188" i="1" l="1"/>
  <c r="AA186" i="1"/>
  <c r="Y186" i="1"/>
  <c r="AB177" i="1"/>
  <c r="Y177" i="1"/>
  <c r="AD195" i="1"/>
  <c r="AD193" i="1"/>
  <c r="AD192" i="1"/>
  <c r="AD189" i="1"/>
  <c r="AD188" i="1"/>
  <c r="AB186" i="1"/>
  <c r="Z186" i="1"/>
  <c r="AD196" i="1"/>
  <c r="AD180" i="1"/>
  <c r="AD178" i="1" s="1"/>
  <c r="AD181" i="1"/>
  <c r="AA177" i="1"/>
  <c r="AC181" i="1"/>
  <c r="W181" i="1"/>
  <c r="AD197" i="1"/>
  <c r="AC196" i="1"/>
  <c r="AC195" i="1"/>
  <c r="AC193" i="1"/>
  <c r="AC192" i="1"/>
  <c r="AC189" i="1"/>
  <c r="AC188" i="1"/>
  <c r="Z177" i="1"/>
  <c r="AC197" i="1"/>
  <c r="W178" i="1"/>
  <c r="W197" i="1"/>
  <c r="X178" i="1"/>
  <c r="X177" i="1" s="1"/>
  <c r="AC180" i="1"/>
  <c r="AC178" i="1" s="1"/>
  <c r="Y176" i="1" l="1"/>
  <c r="W177" i="1"/>
  <c r="AA176" i="1"/>
  <c r="Z176" i="1"/>
  <c r="AB176" i="1"/>
  <c r="AD177" i="1"/>
  <c r="AC177" i="1"/>
  <c r="AC116" i="1"/>
  <c r="AD116" i="1" s="1"/>
  <c r="AC117" i="1"/>
  <c r="AC118" i="1"/>
  <c r="AC119" i="1"/>
  <c r="AC115" i="1"/>
  <c r="AC111" i="1"/>
  <c r="AD111" i="1" s="1"/>
  <c r="AC112" i="1"/>
  <c r="AD112" i="1" s="1"/>
  <c r="AC110" i="1"/>
  <c r="AD110" i="1" s="1"/>
  <c r="O14" i="1" l="1"/>
  <c r="AD118" i="1"/>
  <c r="AD117" i="1"/>
  <c r="AD119" i="1"/>
  <c r="AD115" i="1"/>
  <c r="H197" i="1" l="1"/>
  <c r="I197" i="1"/>
  <c r="J197" i="1"/>
  <c r="K197" i="1"/>
  <c r="L197" i="1"/>
  <c r="M197" i="1"/>
  <c r="N197" i="1"/>
  <c r="O197" i="1"/>
  <c r="P197" i="1"/>
  <c r="Q197" i="1"/>
  <c r="R197" i="1"/>
  <c r="S197" i="1"/>
  <c r="T197" i="1"/>
  <c r="V197" i="1"/>
  <c r="G197" i="1"/>
  <c r="I181" i="1"/>
  <c r="K181" i="1"/>
  <c r="L181" i="1"/>
  <c r="N181" i="1"/>
  <c r="O181" i="1"/>
  <c r="P181" i="1"/>
  <c r="Q181" i="1"/>
  <c r="R181" i="1"/>
  <c r="S181" i="1"/>
  <c r="T181" i="1"/>
  <c r="U181" i="1"/>
  <c r="V181" i="1"/>
  <c r="G181" i="1"/>
  <c r="H178" i="1"/>
  <c r="I178" i="1"/>
  <c r="K178" i="1"/>
  <c r="L178" i="1"/>
  <c r="M178" i="1"/>
  <c r="N178" i="1"/>
  <c r="O178" i="1"/>
  <c r="P178" i="1"/>
  <c r="Q178" i="1"/>
  <c r="R178" i="1"/>
  <c r="S178" i="1"/>
  <c r="T178" i="1"/>
  <c r="G178" i="1"/>
  <c r="U197" i="1"/>
  <c r="U196" i="1"/>
  <c r="Q196" i="1"/>
  <c r="M196" i="1"/>
  <c r="J196" i="1"/>
  <c r="I196" i="1"/>
  <c r="U195" i="1"/>
  <c r="Q195" i="1"/>
  <c r="M195" i="1"/>
  <c r="J195" i="1"/>
  <c r="I195" i="1"/>
  <c r="U194" i="1"/>
  <c r="Q194" i="1"/>
  <c r="M194" i="1"/>
  <c r="J194" i="1"/>
  <c r="X194" i="1" s="1"/>
  <c r="I194" i="1"/>
  <c r="U193" i="1"/>
  <c r="Q193" i="1"/>
  <c r="M193" i="1"/>
  <c r="J193" i="1"/>
  <c r="I193" i="1"/>
  <c r="U192" i="1"/>
  <c r="Q192" i="1"/>
  <c r="M192" i="1"/>
  <c r="J192" i="1"/>
  <c r="I192" i="1"/>
  <c r="U191" i="1"/>
  <c r="Q191" i="1"/>
  <c r="M191" i="1"/>
  <c r="J191" i="1"/>
  <c r="X191" i="1" s="1"/>
  <c r="I191" i="1"/>
  <c r="U190" i="1"/>
  <c r="Q190" i="1"/>
  <c r="M190" i="1"/>
  <c r="J190" i="1"/>
  <c r="I190" i="1"/>
  <c r="U189" i="1"/>
  <c r="Q189" i="1"/>
  <c r="M189" i="1"/>
  <c r="I189" i="1"/>
  <c r="U188" i="1"/>
  <c r="Q188" i="1"/>
  <c r="M188" i="1"/>
  <c r="AG187" i="1"/>
  <c r="AG186" i="1" s="1"/>
  <c r="M183" i="1"/>
  <c r="J183" i="1"/>
  <c r="J181" i="1" s="1"/>
  <c r="H183" i="1"/>
  <c r="H181" i="1" s="1"/>
  <c r="M182" i="1"/>
  <c r="AJ181" i="1"/>
  <c r="AI181" i="1"/>
  <c r="AH181" i="1"/>
  <c r="AG181" i="1"/>
  <c r="V179" i="1"/>
  <c r="U179" i="1" s="1"/>
  <c r="U178" i="1" s="1"/>
  <c r="J179" i="1"/>
  <c r="J178" i="1" s="1"/>
  <c r="AG178" i="1"/>
  <c r="Q187" i="1" l="1"/>
  <c r="Q186" i="1" s="1"/>
  <c r="I187" i="1"/>
  <c r="I186" i="1" s="1"/>
  <c r="M187" i="1"/>
  <c r="M186" i="1" s="1"/>
  <c r="U187" i="1"/>
  <c r="U186" i="1" s="1"/>
  <c r="T177" i="1"/>
  <c r="R177" i="1"/>
  <c r="P177" i="1"/>
  <c r="N177" i="1"/>
  <c r="X190" i="1"/>
  <c r="X187" i="1" s="1"/>
  <c r="X186" i="1" s="1"/>
  <c r="X176" i="1" s="1"/>
  <c r="J187" i="1"/>
  <c r="J186" i="1" s="1"/>
  <c r="T186" i="1"/>
  <c r="L186" i="1"/>
  <c r="H186" i="1"/>
  <c r="S177" i="1"/>
  <c r="Q177" i="1"/>
  <c r="O177" i="1"/>
  <c r="S186" i="1"/>
  <c r="P186" i="1"/>
  <c r="M181" i="1"/>
  <c r="M177" i="1" s="1"/>
  <c r="G177" i="1"/>
  <c r="K186" i="1"/>
  <c r="W191" i="1"/>
  <c r="AC191" i="1"/>
  <c r="AD191" i="1"/>
  <c r="W190" i="1"/>
  <c r="W194" i="1"/>
  <c r="AC194" i="1"/>
  <c r="AD194" i="1"/>
  <c r="K177" i="1"/>
  <c r="G186" i="1"/>
  <c r="H177" i="1"/>
  <c r="U177" i="1"/>
  <c r="L177" i="1"/>
  <c r="I177" i="1"/>
  <c r="V186" i="1"/>
  <c r="J177" i="1"/>
  <c r="AG177" i="1"/>
  <c r="V178" i="1"/>
  <c r="V177" i="1" s="1"/>
  <c r="O186" i="1"/>
  <c r="R186" i="1"/>
  <c r="N186" i="1"/>
  <c r="T176" i="1" l="1"/>
  <c r="N176" i="1"/>
  <c r="O176" i="1"/>
  <c r="L176" i="1"/>
  <c r="AD190" i="1"/>
  <c r="AD187" i="1" s="1"/>
  <c r="AD186" i="1" s="1"/>
  <c r="AD176" i="1" s="1"/>
  <c r="AC190" i="1"/>
  <c r="AC187" i="1" s="1"/>
  <c r="AC186" i="1" s="1"/>
  <c r="AC176" i="1" s="1"/>
  <c r="P176" i="1"/>
  <c r="R176" i="1"/>
  <c r="W187" i="1"/>
  <c r="W186" i="1" s="1"/>
  <c r="W176" i="1" s="1"/>
  <c r="I176" i="1"/>
  <c r="Q176" i="1"/>
  <c r="K176" i="1"/>
  <c r="S176" i="1"/>
  <c r="H176" i="1"/>
  <c r="G176" i="1"/>
  <c r="U176" i="1"/>
  <c r="V176" i="1"/>
  <c r="M176" i="1"/>
  <c r="J176" i="1"/>
  <c r="AD46" i="1" l="1"/>
  <c r="AD45" i="1" s="1"/>
  <c r="AD44" i="1" s="1"/>
  <c r="AK44" i="1" s="1"/>
  <c r="AE43" i="1"/>
  <c r="AC43" i="1"/>
  <c r="AE42" i="1"/>
  <c r="AC42" i="1"/>
  <c r="AE41" i="1"/>
  <c r="AC41" i="1"/>
  <c r="AE40" i="1"/>
  <c r="AC40" i="1"/>
  <c r="AE39" i="1"/>
  <c r="AC39" i="1"/>
  <c r="AE38" i="1"/>
  <c r="AC38" i="1"/>
  <c r="AE37" i="1"/>
  <c r="AC37" i="1"/>
  <c r="AE36" i="1"/>
  <c r="AC36" i="1"/>
  <c r="AE35" i="1"/>
  <c r="AC35" i="1"/>
  <c r="AE34" i="1"/>
  <c r="AC34" i="1"/>
  <c r="AE33" i="1"/>
  <c r="AC33" i="1"/>
  <c r="AE32" i="1"/>
  <c r="AC32" i="1"/>
  <c r="AE31" i="1"/>
  <c r="AC31" i="1"/>
  <c r="Z30" i="1"/>
  <c r="AA30" i="1"/>
  <c r="AB30" i="1"/>
  <c r="AD30" i="1"/>
  <c r="AK30" i="1" s="1"/>
  <c r="AF30" i="1"/>
  <c r="X28" i="1"/>
  <c r="Y28" i="1"/>
  <c r="Z28" i="1"/>
  <c r="AA28" i="1"/>
  <c r="AB28" i="1"/>
  <c r="AC28" i="1"/>
  <c r="AD28" i="1"/>
  <c r="AK28" i="1" s="1"/>
  <c r="AE28" i="1"/>
  <c r="AE27" i="1"/>
  <c r="AC27" i="1"/>
  <c r="AE26" i="1"/>
  <c r="AC26" i="1"/>
  <c r="AE25" i="1"/>
  <c r="AC25" i="1"/>
  <c r="AE24" i="1"/>
  <c r="AC24" i="1"/>
  <c r="AE23" i="1"/>
  <c r="AC23" i="1"/>
  <c r="AE22" i="1"/>
  <c r="AC22" i="1"/>
  <c r="AD21" i="1"/>
  <c r="AE20" i="1"/>
  <c r="AC20" i="1"/>
  <c r="AE19" i="1"/>
  <c r="AC19" i="1"/>
  <c r="AE18" i="1"/>
  <c r="AC18" i="1"/>
  <c r="Z16" i="1"/>
  <c r="AA16" i="1"/>
  <c r="AB16" i="1"/>
  <c r="AF16" i="1"/>
  <c r="AE30" i="1" l="1"/>
  <c r="AE21" i="1"/>
  <c r="AK21" i="1"/>
  <c r="AC30" i="1"/>
  <c r="AD16" i="1"/>
  <c r="AK16" i="1" s="1"/>
  <c r="AB15" i="1"/>
  <c r="AB14" i="1" s="1"/>
  <c r="Z15" i="1"/>
  <c r="Z14" i="1" s="1"/>
  <c r="AA15" i="1"/>
  <c r="AA14" i="1" s="1"/>
  <c r="AD15" i="1"/>
  <c r="AE16" i="1"/>
  <c r="AC21" i="1"/>
  <c r="AC16" i="1" s="1"/>
  <c r="AE15" i="1" l="1"/>
  <c r="AD14" i="1"/>
  <c r="AK15" i="1"/>
  <c r="AC15" i="1"/>
  <c r="AC14" i="1" s="1"/>
  <c r="AE14" i="1"/>
  <c r="AC165" i="1"/>
  <c r="AC164" i="1"/>
  <c r="AC163" i="1"/>
  <c r="AC160" i="1"/>
  <c r="AC159" i="1"/>
  <c r="AC158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C166" i="1"/>
  <c r="G166" i="1"/>
  <c r="Y161" i="1"/>
  <c r="Z161" i="1"/>
  <c r="AA161" i="1"/>
  <c r="AB161" i="1"/>
  <c r="AD161" i="1"/>
  <c r="Y156" i="1"/>
  <c r="Z156" i="1"/>
  <c r="AA156" i="1"/>
  <c r="AB156" i="1"/>
  <c r="AD156" i="1"/>
  <c r="AB153" i="1" l="1"/>
  <c r="AB151" i="1" s="1"/>
  <c r="Z153" i="1"/>
  <c r="Z151" i="1" s="1"/>
  <c r="Y153" i="1"/>
  <c r="Y151" i="1" s="1"/>
  <c r="AD153" i="1"/>
  <c r="AA153" i="1"/>
  <c r="AA151" i="1" s="1"/>
  <c r="AC156" i="1"/>
  <c r="AC161" i="1"/>
  <c r="AD151" i="1" l="1"/>
  <c r="AC153" i="1"/>
  <c r="AC151" i="1" s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G147" i="1"/>
  <c r="AD146" i="1"/>
  <c r="AD145" i="1"/>
  <c r="AC144" i="1"/>
  <c r="AC143" i="1"/>
  <c r="AC142" i="1"/>
  <c r="Y140" i="1"/>
  <c r="Z140" i="1"/>
  <c r="AA140" i="1"/>
  <c r="AB140" i="1"/>
  <c r="AC139" i="1"/>
  <c r="AC137" i="1"/>
  <c r="Y135" i="1"/>
  <c r="Z135" i="1"/>
  <c r="AA135" i="1"/>
  <c r="AB135" i="1"/>
  <c r="AC133" i="1"/>
  <c r="AC132" i="1"/>
  <c r="Y130" i="1"/>
  <c r="Z130" i="1"/>
  <c r="AA130" i="1"/>
  <c r="AB130" i="1"/>
  <c r="AD130" i="1"/>
  <c r="Y120" i="1"/>
  <c r="Z120" i="1"/>
  <c r="AA120" i="1"/>
  <c r="AB120" i="1"/>
  <c r="AC120" i="1"/>
  <c r="AD120" i="1"/>
  <c r="Y113" i="1"/>
  <c r="Z113" i="1"/>
  <c r="AA113" i="1"/>
  <c r="AD113" i="1"/>
  <c r="Y108" i="1"/>
  <c r="Z108" i="1"/>
  <c r="AA108" i="1"/>
  <c r="AD108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G123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B100" i="1"/>
  <c r="AC100" i="1"/>
  <c r="G100" i="1"/>
  <c r="AC99" i="1"/>
  <c r="AC98" i="1"/>
  <c r="AC97" i="1"/>
  <c r="AC96" i="1"/>
  <c r="AC95" i="1"/>
  <c r="AC94" i="1"/>
  <c r="Y92" i="1"/>
  <c r="Z92" i="1"/>
  <c r="AA92" i="1"/>
  <c r="AB92" i="1"/>
  <c r="AD92" i="1"/>
  <c r="AC91" i="1"/>
  <c r="AC89" i="1" s="1"/>
  <c r="Y89" i="1"/>
  <c r="Z89" i="1"/>
  <c r="AA89" i="1"/>
  <c r="AB89" i="1"/>
  <c r="AD89" i="1"/>
  <c r="AC88" i="1"/>
  <c r="AC87" i="1"/>
  <c r="AC86" i="1"/>
  <c r="AC50" i="1"/>
  <c r="AC71" i="1"/>
  <c r="Y66" i="1"/>
  <c r="Z66" i="1"/>
  <c r="AA66" i="1"/>
  <c r="AB66" i="1"/>
  <c r="Y58" i="1"/>
  <c r="Z58" i="1"/>
  <c r="AA58" i="1"/>
  <c r="AB58" i="1"/>
  <c r="AD58" i="1"/>
  <c r="W53" i="1"/>
  <c r="Y53" i="1"/>
  <c r="Z53" i="1"/>
  <c r="AA53" i="1"/>
  <c r="AB53" i="1"/>
  <c r="AC53" i="1"/>
  <c r="AD53" i="1"/>
  <c r="AC65" i="1"/>
  <c r="AC64" i="1"/>
  <c r="AC63" i="1"/>
  <c r="AC61" i="1"/>
  <c r="AC60" i="1"/>
  <c r="AC70" i="1"/>
  <c r="AC69" i="1"/>
  <c r="AC68" i="1"/>
  <c r="H71" i="1"/>
  <c r="I71" i="1"/>
  <c r="J71" i="1"/>
  <c r="K71" i="1"/>
  <c r="L71" i="1"/>
  <c r="M71" i="1"/>
  <c r="N71" i="1"/>
  <c r="O71" i="1"/>
  <c r="P71" i="1"/>
  <c r="R71" i="1"/>
  <c r="S71" i="1"/>
  <c r="T71" i="1"/>
  <c r="U71" i="1"/>
  <c r="V71" i="1"/>
  <c r="X71" i="1"/>
  <c r="Y71" i="1"/>
  <c r="Z71" i="1"/>
  <c r="AA71" i="1"/>
  <c r="AB71" i="1"/>
  <c r="G71" i="1"/>
  <c r="AB129" i="1" l="1"/>
  <c r="AD51" i="1"/>
  <c r="AD49" i="1" s="1"/>
  <c r="AA129" i="1"/>
  <c r="Z129" i="1"/>
  <c r="Z127" i="1" s="1"/>
  <c r="AA80" i="1"/>
  <c r="AA78" i="1" s="1"/>
  <c r="Y129" i="1"/>
  <c r="Y127" i="1" s="1"/>
  <c r="Z80" i="1"/>
  <c r="AD80" i="1"/>
  <c r="Y80" i="1"/>
  <c r="Y78" i="1" s="1"/>
  <c r="AA51" i="1"/>
  <c r="AA49" i="1" s="1"/>
  <c r="AB80" i="1"/>
  <c r="AB78" i="1" s="1"/>
  <c r="AC146" i="1"/>
  <c r="AK146" i="1"/>
  <c r="AC145" i="1"/>
  <c r="AK145" i="1"/>
  <c r="AD107" i="1"/>
  <c r="AD105" i="1" s="1"/>
  <c r="Y51" i="1"/>
  <c r="Y49" i="1" s="1"/>
  <c r="AA107" i="1"/>
  <c r="AA105" i="1" s="1"/>
  <c r="AK104" i="1" s="1"/>
  <c r="Y107" i="1"/>
  <c r="Y105" i="1" s="1"/>
  <c r="AB51" i="1"/>
  <c r="AB49" i="1" s="1"/>
  <c r="Z51" i="1"/>
  <c r="Z49" i="1" s="1"/>
  <c r="Z107" i="1"/>
  <c r="Z105" i="1" s="1"/>
  <c r="AB107" i="1"/>
  <c r="AB105" i="1" s="1"/>
  <c r="AC82" i="1"/>
  <c r="AD140" i="1"/>
  <c r="AD129" i="1" s="1"/>
  <c r="AC113" i="1"/>
  <c r="AC130" i="1"/>
  <c r="Z78" i="1"/>
  <c r="AA127" i="1"/>
  <c r="AC135" i="1"/>
  <c r="AB127" i="1"/>
  <c r="AC108" i="1"/>
  <c r="AC58" i="1"/>
  <c r="AC92" i="1"/>
  <c r="AC66" i="1"/>
  <c r="AK77" i="1" l="1"/>
  <c r="AD78" i="1"/>
  <c r="AC107" i="1"/>
  <c r="Z48" i="1"/>
  <c r="AC140" i="1"/>
  <c r="AC129" i="1" s="1"/>
  <c r="AC127" i="1" s="1"/>
  <c r="AK106" i="1"/>
  <c r="AB48" i="1"/>
  <c r="AA48" i="1"/>
  <c r="Y48" i="1"/>
  <c r="AC80" i="1"/>
  <c r="AC78" i="1" s="1"/>
  <c r="AD127" i="1"/>
  <c r="AC51" i="1"/>
  <c r="AC49" i="1" s="1"/>
  <c r="AC105" i="1"/>
  <c r="AE13" i="1"/>
  <c r="AA13" i="1" l="1"/>
  <c r="AA12" i="1" s="1"/>
  <c r="AK47" i="1"/>
  <c r="AD48" i="1"/>
  <c r="AL171" i="1"/>
  <c r="AC48" i="1"/>
  <c r="AC13" i="1" s="1"/>
  <c r="AC12" i="1" s="1"/>
  <c r="Z13" i="1"/>
  <c r="Z12" i="1" s="1"/>
  <c r="AE12" i="1"/>
  <c r="AD13" i="1" l="1"/>
  <c r="X146" i="1"/>
  <c r="U45" i="1" l="1"/>
  <c r="V45" i="1"/>
  <c r="X145" i="1" l="1"/>
  <c r="W165" i="1" l="1"/>
  <c r="S165" i="1"/>
  <c r="Q165" i="1"/>
  <c r="W164" i="1"/>
  <c r="S164" i="1"/>
  <c r="Q164" i="1"/>
  <c r="H164" i="1"/>
  <c r="W163" i="1"/>
  <c r="S163" i="1"/>
  <c r="Q163" i="1"/>
  <c r="H163" i="1"/>
  <c r="X161" i="1"/>
  <c r="V161" i="1"/>
  <c r="U161" i="1"/>
  <c r="T161" i="1"/>
  <c r="R161" i="1"/>
  <c r="P161" i="1"/>
  <c r="O161" i="1"/>
  <c r="N161" i="1"/>
  <c r="M161" i="1"/>
  <c r="L161" i="1"/>
  <c r="K161" i="1"/>
  <c r="J161" i="1"/>
  <c r="I161" i="1"/>
  <c r="G161" i="1"/>
  <c r="W160" i="1"/>
  <c r="S160" i="1"/>
  <c r="Q160" i="1"/>
  <c r="W159" i="1"/>
  <c r="S159" i="1"/>
  <c r="Q159" i="1"/>
  <c r="W158" i="1"/>
  <c r="S158" i="1"/>
  <c r="Q158" i="1"/>
  <c r="X156" i="1"/>
  <c r="V156" i="1"/>
  <c r="U156" i="1"/>
  <c r="T156" i="1"/>
  <c r="R156" i="1"/>
  <c r="P156" i="1"/>
  <c r="O156" i="1"/>
  <c r="N156" i="1"/>
  <c r="M156" i="1"/>
  <c r="L156" i="1"/>
  <c r="K156" i="1"/>
  <c r="J156" i="1"/>
  <c r="I156" i="1"/>
  <c r="H156" i="1"/>
  <c r="G156" i="1"/>
  <c r="S152" i="1"/>
  <c r="Q152" i="1"/>
  <c r="W146" i="1"/>
  <c r="Q146" i="1"/>
  <c r="W145" i="1"/>
  <c r="Q145" i="1"/>
  <c r="W144" i="1"/>
  <c r="Q144" i="1"/>
  <c r="W143" i="1"/>
  <c r="S143" i="1"/>
  <c r="Q143" i="1"/>
  <c r="W142" i="1"/>
  <c r="S142" i="1"/>
  <c r="Q142" i="1"/>
  <c r="X140" i="1"/>
  <c r="V140" i="1"/>
  <c r="U140" i="1"/>
  <c r="T140" i="1"/>
  <c r="R140" i="1"/>
  <c r="P140" i="1"/>
  <c r="O140" i="1"/>
  <c r="N140" i="1"/>
  <c r="M140" i="1"/>
  <c r="L140" i="1"/>
  <c r="K140" i="1"/>
  <c r="J140" i="1"/>
  <c r="I140" i="1"/>
  <c r="H140" i="1"/>
  <c r="G140" i="1"/>
  <c r="W139" i="1"/>
  <c r="S139" i="1"/>
  <c r="Q139" i="1"/>
  <c r="S138" i="1"/>
  <c r="Q138" i="1"/>
  <c r="W137" i="1"/>
  <c r="S137" i="1"/>
  <c r="X135" i="1"/>
  <c r="V135" i="1"/>
  <c r="U135" i="1"/>
  <c r="T135" i="1"/>
  <c r="R135" i="1"/>
  <c r="P135" i="1"/>
  <c r="O135" i="1"/>
  <c r="N135" i="1"/>
  <c r="M135" i="1"/>
  <c r="L135" i="1"/>
  <c r="K135" i="1"/>
  <c r="J135" i="1"/>
  <c r="I135" i="1"/>
  <c r="H135" i="1"/>
  <c r="G135" i="1"/>
  <c r="W133" i="1"/>
  <c r="S133" i="1"/>
  <c r="W132" i="1"/>
  <c r="S132" i="1"/>
  <c r="X130" i="1"/>
  <c r="V130" i="1"/>
  <c r="U130" i="1"/>
  <c r="T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W128" i="1"/>
  <c r="Q128" i="1"/>
  <c r="W120" i="1"/>
  <c r="V122" i="1"/>
  <c r="Q122" i="1"/>
  <c r="Q120" i="1" s="1"/>
  <c r="X120" i="1"/>
  <c r="T120" i="1"/>
  <c r="S120" i="1"/>
  <c r="R120" i="1"/>
  <c r="P120" i="1"/>
  <c r="O120" i="1"/>
  <c r="N120" i="1"/>
  <c r="M120" i="1"/>
  <c r="L120" i="1"/>
  <c r="K120" i="1"/>
  <c r="J120" i="1"/>
  <c r="I120" i="1"/>
  <c r="H120" i="1"/>
  <c r="G120" i="1"/>
  <c r="W119" i="1"/>
  <c r="S119" i="1"/>
  <c r="Q119" i="1"/>
  <c r="W118" i="1"/>
  <c r="S118" i="1"/>
  <c r="Q118" i="1"/>
  <c r="W117" i="1"/>
  <c r="S117" i="1"/>
  <c r="Q117" i="1"/>
  <c r="W116" i="1"/>
  <c r="S116" i="1"/>
  <c r="Q116" i="1"/>
  <c r="W115" i="1"/>
  <c r="S115" i="1"/>
  <c r="Q115" i="1"/>
  <c r="X113" i="1"/>
  <c r="V113" i="1"/>
  <c r="U113" i="1"/>
  <c r="T113" i="1"/>
  <c r="R113" i="1"/>
  <c r="P113" i="1"/>
  <c r="O113" i="1"/>
  <c r="N113" i="1"/>
  <c r="M113" i="1"/>
  <c r="L113" i="1"/>
  <c r="K113" i="1"/>
  <c r="J113" i="1"/>
  <c r="I113" i="1"/>
  <c r="H113" i="1"/>
  <c r="G113" i="1"/>
  <c r="W112" i="1"/>
  <c r="S112" i="1"/>
  <c r="Q112" i="1"/>
  <c r="W111" i="1"/>
  <c r="S111" i="1"/>
  <c r="Q111" i="1"/>
  <c r="W110" i="1"/>
  <c r="S110" i="1"/>
  <c r="Q110" i="1"/>
  <c r="X108" i="1"/>
  <c r="V108" i="1"/>
  <c r="U108" i="1"/>
  <c r="T108" i="1"/>
  <c r="R108" i="1"/>
  <c r="P108" i="1"/>
  <c r="O108" i="1"/>
  <c r="N108" i="1"/>
  <c r="M108" i="1"/>
  <c r="L108" i="1"/>
  <c r="K108" i="1"/>
  <c r="J108" i="1"/>
  <c r="I108" i="1"/>
  <c r="H108" i="1"/>
  <c r="H107" i="1" s="1"/>
  <c r="G108" i="1"/>
  <c r="W106" i="1"/>
  <c r="S106" i="1"/>
  <c r="Q106" i="1"/>
  <c r="W99" i="1"/>
  <c r="Q99" i="1"/>
  <c r="W98" i="1"/>
  <c r="Q98" i="1"/>
  <c r="W97" i="1"/>
  <c r="Q97" i="1"/>
  <c r="W96" i="1"/>
  <c r="Q96" i="1"/>
  <c r="W95" i="1"/>
  <c r="Q95" i="1"/>
  <c r="W94" i="1"/>
  <c r="Q94" i="1"/>
  <c r="X92" i="1"/>
  <c r="V92" i="1"/>
  <c r="U92" i="1"/>
  <c r="T92" i="1"/>
  <c r="S92" i="1"/>
  <c r="R92" i="1"/>
  <c r="P92" i="1"/>
  <c r="O92" i="1"/>
  <c r="N92" i="1"/>
  <c r="M92" i="1"/>
  <c r="L92" i="1"/>
  <c r="K92" i="1"/>
  <c r="J92" i="1"/>
  <c r="I92" i="1"/>
  <c r="H92" i="1"/>
  <c r="G92" i="1"/>
  <c r="W91" i="1"/>
  <c r="W89" i="1" s="1"/>
  <c r="X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W88" i="1"/>
  <c r="S88" i="1"/>
  <c r="Q88" i="1"/>
  <c r="W87" i="1"/>
  <c r="S87" i="1"/>
  <c r="Q87" i="1"/>
  <c r="W86" i="1"/>
  <c r="S86" i="1"/>
  <c r="Q86" i="1"/>
  <c r="W79" i="1"/>
  <c r="Q79" i="1"/>
  <c r="W73" i="1"/>
  <c r="W71" i="1" s="1"/>
  <c r="Q73" i="1"/>
  <c r="Q71" i="1" s="1"/>
  <c r="W70" i="1"/>
  <c r="Q70" i="1"/>
  <c r="W69" i="1"/>
  <c r="Q69" i="1"/>
  <c r="W68" i="1"/>
  <c r="Q68" i="1"/>
  <c r="X66" i="1"/>
  <c r="V66" i="1"/>
  <c r="U66" i="1"/>
  <c r="T66" i="1"/>
  <c r="S66" i="1"/>
  <c r="R66" i="1"/>
  <c r="P66" i="1"/>
  <c r="O66" i="1"/>
  <c r="N66" i="1"/>
  <c r="M66" i="1"/>
  <c r="L66" i="1"/>
  <c r="K66" i="1"/>
  <c r="J66" i="1"/>
  <c r="I66" i="1"/>
  <c r="H66" i="1"/>
  <c r="G66" i="1"/>
  <c r="W65" i="1"/>
  <c r="S65" i="1"/>
  <c r="Q65" i="1"/>
  <c r="W64" i="1"/>
  <c r="S64" i="1"/>
  <c r="Q64" i="1"/>
  <c r="W63" i="1"/>
  <c r="S63" i="1"/>
  <c r="Q63" i="1"/>
  <c r="W62" i="1"/>
  <c r="S62" i="1"/>
  <c r="Q62" i="1"/>
  <c r="W61" i="1"/>
  <c r="S61" i="1"/>
  <c r="Q61" i="1"/>
  <c r="W60" i="1"/>
  <c r="S60" i="1"/>
  <c r="Q60" i="1"/>
  <c r="X58" i="1"/>
  <c r="V58" i="1"/>
  <c r="U58" i="1"/>
  <c r="T58" i="1"/>
  <c r="R58" i="1"/>
  <c r="P58" i="1"/>
  <c r="O58" i="1"/>
  <c r="N58" i="1"/>
  <c r="M58" i="1"/>
  <c r="L58" i="1"/>
  <c r="K58" i="1"/>
  <c r="J58" i="1"/>
  <c r="I58" i="1"/>
  <c r="H58" i="1"/>
  <c r="G58" i="1"/>
  <c r="S57" i="1"/>
  <c r="Q57" i="1"/>
  <c r="S56" i="1"/>
  <c r="Q56" i="1"/>
  <c r="S55" i="1"/>
  <c r="Q55" i="1"/>
  <c r="X53" i="1"/>
  <c r="V53" i="1"/>
  <c r="U53" i="1"/>
  <c r="T53" i="1"/>
  <c r="R53" i="1"/>
  <c r="P53" i="1"/>
  <c r="O53" i="1"/>
  <c r="N53" i="1"/>
  <c r="M53" i="1"/>
  <c r="L53" i="1"/>
  <c r="K53" i="1"/>
  <c r="J53" i="1"/>
  <c r="I53" i="1"/>
  <c r="H53" i="1"/>
  <c r="G53" i="1"/>
  <c r="W50" i="1"/>
  <c r="S50" i="1"/>
  <c r="Q50" i="1"/>
  <c r="X46" i="1"/>
  <c r="X45" i="1" s="1"/>
  <c r="X44" i="1" s="1"/>
  <c r="R45" i="1"/>
  <c r="Q45" i="1"/>
  <c r="Q44" i="1"/>
  <c r="Y43" i="1"/>
  <c r="W43" i="1"/>
  <c r="Y42" i="1"/>
  <c r="W42" i="1"/>
  <c r="Y41" i="1"/>
  <c r="W41" i="1"/>
  <c r="Y40" i="1"/>
  <c r="W40" i="1"/>
  <c r="Y39" i="1"/>
  <c r="W39" i="1"/>
  <c r="Y38" i="1"/>
  <c r="W38" i="1"/>
  <c r="Y37" i="1"/>
  <c r="W37" i="1"/>
  <c r="Y36" i="1"/>
  <c r="W36" i="1"/>
  <c r="Y35" i="1"/>
  <c r="W35" i="1"/>
  <c r="Y34" i="1"/>
  <c r="W34" i="1"/>
  <c r="Y33" i="1"/>
  <c r="W33" i="1"/>
  <c r="Y32" i="1"/>
  <c r="W32" i="1"/>
  <c r="Y31" i="1"/>
  <c r="W31" i="1"/>
  <c r="X30" i="1"/>
  <c r="Y27" i="1"/>
  <c r="W27" i="1"/>
  <c r="Y26" i="1"/>
  <c r="W26" i="1"/>
  <c r="Y25" i="1"/>
  <c r="W25" i="1"/>
  <c r="Y24" i="1"/>
  <c r="W24" i="1"/>
  <c r="Y23" i="1"/>
  <c r="W23" i="1"/>
  <c r="Y22" i="1"/>
  <c r="W22" i="1"/>
  <c r="X21" i="1"/>
  <c r="Y20" i="1"/>
  <c r="W20" i="1"/>
  <c r="Y19" i="1"/>
  <c r="W19" i="1"/>
  <c r="Y18" i="1"/>
  <c r="W18" i="1"/>
  <c r="Q15" i="1"/>
  <c r="M15" i="1"/>
  <c r="M14" i="1" s="1"/>
  <c r="I15" i="1"/>
  <c r="I14" i="1" s="1"/>
  <c r="T14" i="1"/>
  <c r="S14" i="1"/>
  <c r="R14" i="1"/>
  <c r="P14" i="1"/>
  <c r="N14" i="1"/>
  <c r="L14" i="1"/>
  <c r="K14" i="1"/>
  <c r="H14" i="1"/>
  <c r="G14" i="1"/>
  <c r="L107" i="1" l="1"/>
  <c r="I80" i="1"/>
  <c r="M80" i="1"/>
  <c r="Q92" i="1"/>
  <c r="P107" i="1"/>
  <c r="P105" i="1" s="1"/>
  <c r="G129" i="1"/>
  <c r="G127" i="1" s="1"/>
  <c r="O129" i="1"/>
  <c r="O127" i="1" s="1"/>
  <c r="S130" i="1"/>
  <c r="J80" i="1"/>
  <c r="J78" i="1" s="1"/>
  <c r="N80" i="1"/>
  <c r="I107" i="1"/>
  <c r="M107" i="1"/>
  <c r="M105" i="1" s="1"/>
  <c r="R107" i="1"/>
  <c r="R105" i="1" s="1"/>
  <c r="H129" i="1"/>
  <c r="P129" i="1"/>
  <c r="P127" i="1" s="1"/>
  <c r="W130" i="1"/>
  <c r="K80" i="1"/>
  <c r="K78" i="1" s="1"/>
  <c r="N107" i="1"/>
  <c r="I129" i="1"/>
  <c r="I127" i="1" s="1"/>
  <c r="L80" i="1"/>
  <c r="J129" i="1"/>
  <c r="J127" i="1" s="1"/>
  <c r="J107" i="1"/>
  <c r="J105" i="1" s="1"/>
  <c r="K107" i="1"/>
  <c r="K105" i="1" s="1"/>
  <c r="K129" i="1"/>
  <c r="K127" i="1" s="1"/>
  <c r="L129" i="1"/>
  <c r="L127" i="1" s="1"/>
  <c r="G80" i="1"/>
  <c r="O80" i="1"/>
  <c r="O78" i="1" s="1"/>
  <c r="M129" i="1"/>
  <c r="M127" i="1" s="1"/>
  <c r="H80" i="1"/>
  <c r="H78" i="1" s="1"/>
  <c r="P80" i="1"/>
  <c r="P78" i="1" s="1"/>
  <c r="G107" i="1"/>
  <c r="G105" i="1" s="1"/>
  <c r="O107" i="1"/>
  <c r="O105" i="1" s="1"/>
  <c r="N129" i="1"/>
  <c r="N127" i="1" s="1"/>
  <c r="G51" i="1"/>
  <c r="G49" i="1" s="1"/>
  <c r="I51" i="1"/>
  <c r="I49" i="1" s="1"/>
  <c r="K51" i="1"/>
  <c r="K49" i="1" s="1"/>
  <c r="M51" i="1"/>
  <c r="M49" i="1" s="1"/>
  <c r="O51" i="1"/>
  <c r="R51" i="1"/>
  <c r="R49" i="1" s="1"/>
  <c r="U51" i="1"/>
  <c r="U49" i="1" s="1"/>
  <c r="X51" i="1"/>
  <c r="X49" i="1" s="1"/>
  <c r="U80" i="1"/>
  <c r="U78" i="1" s="1"/>
  <c r="X80" i="1"/>
  <c r="X78" i="1" s="1"/>
  <c r="AL78" i="1" s="1"/>
  <c r="T107" i="1"/>
  <c r="T105" i="1" s="1"/>
  <c r="T129" i="1"/>
  <c r="T127" i="1" s="1"/>
  <c r="J153" i="1"/>
  <c r="J151" i="1" s="1"/>
  <c r="L153" i="1"/>
  <c r="L151" i="1" s="1"/>
  <c r="N153" i="1"/>
  <c r="N151" i="1" s="1"/>
  <c r="P153" i="1"/>
  <c r="P151" i="1" s="1"/>
  <c r="T153" i="1"/>
  <c r="T151" i="1" s="1"/>
  <c r="V153" i="1"/>
  <c r="V151" i="1" s="1"/>
  <c r="V129" i="1"/>
  <c r="V127" i="1" s="1"/>
  <c r="R80" i="1"/>
  <c r="R78" i="1" s="1"/>
  <c r="T80" i="1"/>
  <c r="T78" i="1" s="1"/>
  <c r="V80" i="1"/>
  <c r="V78" i="1" s="1"/>
  <c r="AK121" i="1"/>
  <c r="AK122" i="1"/>
  <c r="H51" i="1"/>
  <c r="H49" i="1" s="1"/>
  <c r="J51" i="1"/>
  <c r="J49" i="1" s="1"/>
  <c r="L51" i="1"/>
  <c r="L49" i="1" s="1"/>
  <c r="N51" i="1"/>
  <c r="N49" i="1" s="1"/>
  <c r="P51" i="1"/>
  <c r="P49" i="1" s="1"/>
  <c r="T51" i="1"/>
  <c r="T49" i="1" s="1"/>
  <c r="V51" i="1"/>
  <c r="V49" i="1" s="1"/>
  <c r="X107" i="1"/>
  <c r="X105" i="1" s="1"/>
  <c r="AL105" i="1" s="1"/>
  <c r="R129" i="1"/>
  <c r="R127" i="1" s="1"/>
  <c r="U129" i="1"/>
  <c r="U127" i="1" s="1"/>
  <c r="X129" i="1"/>
  <c r="X127" i="1" s="1"/>
  <c r="I153" i="1"/>
  <c r="I151" i="1" s="1"/>
  <c r="K153" i="1"/>
  <c r="K151" i="1" s="1"/>
  <c r="M153" i="1"/>
  <c r="O153" i="1"/>
  <c r="O151" i="1" s="1"/>
  <c r="R153" i="1"/>
  <c r="R151" i="1" s="1"/>
  <c r="U153" i="1"/>
  <c r="U151" i="1" s="1"/>
  <c r="X153" i="1"/>
  <c r="X151" i="1" s="1"/>
  <c r="AK151" i="1" s="1"/>
  <c r="L78" i="1"/>
  <c r="G153" i="1"/>
  <c r="G151" i="1" s="1"/>
  <c r="S82" i="1"/>
  <c r="S80" i="1" s="1"/>
  <c r="S78" i="1" s="1"/>
  <c r="Q82" i="1"/>
  <c r="Q80" i="1" s="1"/>
  <c r="Q78" i="1" s="1"/>
  <c r="W82" i="1"/>
  <c r="XFD133" i="1"/>
  <c r="G78" i="1"/>
  <c r="H127" i="1"/>
  <c r="S140" i="1"/>
  <c r="W156" i="1"/>
  <c r="M78" i="1"/>
  <c r="Y21" i="1"/>
  <c r="X16" i="1"/>
  <c r="X15" i="1" s="1"/>
  <c r="X14" i="1" s="1"/>
  <c r="W30" i="1"/>
  <c r="N78" i="1"/>
  <c r="Q14" i="1"/>
  <c r="L105" i="1"/>
  <c r="H105" i="1"/>
  <c r="S53" i="1"/>
  <c r="N105" i="1"/>
  <c r="I105" i="1"/>
  <c r="O49" i="1"/>
  <c r="Q135" i="1"/>
  <c r="W66" i="1"/>
  <c r="W161" i="1"/>
  <c r="W58" i="1"/>
  <c r="Q66" i="1"/>
  <c r="W92" i="1"/>
  <c r="S156" i="1"/>
  <c r="S161" i="1"/>
  <c r="W135" i="1"/>
  <c r="Q53" i="1"/>
  <c r="Q108" i="1"/>
  <c r="W108" i="1"/>
  <c r="S113" i="1"/>
  <c r="Q113" i="1"/>
  <c r="W140" i="1"/>
  <c r="Q161" i="1"/>
  <c r="S108" i="1"/>
  <c r="W113" i="1"/>
  <c r="S135" i="1"/>
  <c r="Q140" i="1"/>
  <c r="H161" i="1"/>
  <c r="H153" i="1" s="1"/>
  <c r="Y30" i="1"/>
  <c r="Q58" i="1"/>
  <c r="S58" i="1"/>
  <c r="I78" i="1"/>
  <c r="Q156" i="1"/>
  <c r="W21" i="1"/>
  <c r="U122" i="1"/>
  <c r="V120" i="1"/>
  <c r="V107" i="1" s="1"/>
  <c r="N48" i="1" l="1"/>
  <c r="I48" i="1"/>
  <c r="J48" i="1"/>
  <c r="X48" i="1"/>
  <c r="AM171" i="1" s="1"/>
  <c r="AM172" i="1" s="1"/>
  <c r="W51" i="1"/>
  <c r="R48" i="1"/>
  <c r="T48" i="1"/>
  <c r="O48" i="1"/>
  <c r="P48" i="1"/>
  <c r="L48" i="1"/>
  <c r="K48" i="1"/>
  <c r="G48" i="1"/>
  <c r="G13" i="1" s="1"/>
  <c r="Q129" i="1"/>
  <c r="Q127" i="1" s="1"/>
  <c r="AL151" i="1"/>
  <c r="AL49" i="1"/>
  <c r="W80" i="1"/>
  <c r="W78" i="1" s="1"/>
  <c r="S51" i="1"/>
  <c r="S49" i="1" s="1"/>
  <c r="S129" i="1"/>
  <c r="S127" i="1" s="1"/>
  <c r="S107" i="1"/>
  <c r="S105" i="1" s="1"/>
  <c r="S153" i="1"/>
  <c r="S151" i="1" s="1"/>
  <c r="Q153" i="1"/>
  <c r="Q151" i="1" s="1"/>
  <c r="W129" i="1"/>
  <c r="W127" i="1" s="1"/>
  <c r="W153" i="1"/>
  <c r="W151" i="1" s="1"/>
  <c r="W107" i="1"/>
  <c r="W105" i="1" s="1"/>
  <c r="Q107" i="1"/>
  <c r="Q105" i="1" s="1"/>
  <c r="Q51" i="1"/>
  <c r="Q49" i="1" s="1"/>
  <c r="U120" i="1"/>
  <c r="U107" i="1" s="1"/>
  <c r="H151" i="1"/>
  <c r="H48" i="1" s="1"/>
  <c r="W28" i="1"/>
  <c r="W49" i="1"/>
  <c r="M151" i="1"/>
  <c r="M48" i="1" s="1"/>
  <c r="AK172" i="1" l="1"/>
  <c r="X13" i="1"/>
  <c r="X12" i="1" s="1"/>
  <c r="Q48" i="1"/>
  <c r="S48" i="1"/>
  <c r="W48" i="1"/>
  <c r="M13" i="1"/>
  <c r="M12" i="1" s="1"/>
  <c r="V105" i="1"/>
  <c r="V48" i="1" s="1"/>
  <c r="U105" i="1"/>
  <c r="U48" i="1" s="1"/>
  <c r="I13" i="1"/>
  <c r="I12" i="1" s="1"/>
  <c r="N13" i="1"/>
  <c r="N12" i="1" s="1"/>
  <c r="T13" i="1"/>
  <c r="T12" i="1" s="1"/>
  <c r="J13" i="1"/>
  <c r="J12" i="1" s="1"/>
  <c r="K13" i="1"/>
  <c r="K12" i="1" s="1"/>
  <c r="R13" i="1"/>
  <c r="R12" i="1" s="1"/>
  <c r="L13" i="1"/>
  <c r="L12" i="1" s="1"/>
  <c r="G12" i="1"/>
  <c r="P13" i="1"/>
  <c r="P12" i="1" s="1"/>
  <c r="O13" i="1"/>
  <c r="O12" i="1" s="1"/>
  <c r="H13" i="1"/>
  <c r="H12" i="1" s="1"/>
  <c r="Q13" i="1"/>
  <c r="Q12" i="1" s="1"/>
  <c r="W16" i="1"/>
  <c r="W15" i="1" s="1"/>
  <c r="W14" i="1" s="1"/>
  <c r="Y16" i="1"/>
  <c r="V13" i="1" l="1"/>
  <c r="V12" i="1" s="1"/>
  <c r="U13" i="1"/>
  <c r="U12" i="1" s="1"/>
  <c r="Y15" i="1"/>
  <c r="Y14" i="1" s="1"/>
  <c r="Y13" i="1" s="1"/>
  <c r="Y12" i="1" s="1"/>
  <c r="W13" i="1"/>
  <c r="W12" i="1" s="1"/>
  <c r="S13" i="1"/>
  <c r="S12" i="1" s="1"/>
  <c r="AD12" i="1" l="1"/>
  <c r="AG12" i="1" s="1"/>
  <c r="AB13" i="1"/>
  <c r="AB12" i="1" s="1"/>
  <c r="AK12" i="1" s="1"/>
</calcChain>
</file>

<file path=xl/sharedStrings.xml><?xml version="1.0" encoding="utf-8"?>
<sst xmlns="http://schemas.openxmlformats.org/spreadsheetml/2006/main" count="589" uniqueCount="399">
  <si>
    <t>Tỉnh Điện Biên</t>
  </si>
  <si>
    <t>Đơn vị: Triệu đồng</t>
  </si>
  <si>
    <t>TT</t>
  </si>
  <si>
    <t>Danh mục dự án</t>
  </si>
  <si>
    <t>Địa điểm XD</t>
  </si>
  <si>
    <t>Năng lực thiết kế</t>
  </si>
  <si>
    <t>Thời gian KC-HT</t>
  </si>
  <si>
    <t>QĐ đầu tư ban đầu hoặc QĐ đầu tư điều chỉnh đã được Thủ tướng Chính phủ giao KH các năm</t>
  </si>
  <si>
    <t>Kế hoạch đầu tư trung hạn vốn NSNN giai đoạn 2016-2020 đã được giao</t>
  </si>
  <si>
    <t>Năm 2018</t>
  </si>
  <si>
    <t>Lũy kế vốn đã bố trí đến hết kế hoạch năm 2018</t>
  </si>
  <si>
    <t>Ghi chú</t>
  </si>
  <si>
    <t>Kế hoạch năm 2018 được giao</t>
  </si>
  <si>
    <t>Giải ngân kế hoạch năm 2018 từ 01/01/2018 đến ngày 30/9/2018</t>
  </si>
  <si>
    <t>Số quyết định; ngày, tháng, năm ban hành</t>
  </si>
  <si>
    <t xml:space="preserve">TMĐT </t>
  </si>
  <si>
    <t>Tổng số (tất cả các nguồn vốn)</t>
  </si>
  <si>
    <t>Trong đó: NSTW</t>
  </si>
  <si>
    <t xml:space="preserve">Trong đó: NSTW </t>
  </si>
  <si>
    <t>Tổng số</t>
  </si>
  <si>
    <t>Trong đó:</t>
  </si>
  <si>
    <t>Thu hồi các khoản vốn ứng trước NSTW</t>
  </si>
  <si>
    <t>Thanh toán nợ đọng XDCB</t>
  </si>
  <si>
    <t>Thu hồi các khoản vốn ứng trước</t>
  </si>
  <si>
    <t>TỔNG SỐ</t>
  </si>
  <si>
    <t>Huyện Mường Ảng</t>
  </si>
  <si>
    <t>Huyện Tuần Giáo</t>
  </si>
  <si>
    <t>Huyện Tủa Chùa</t>
  </si>
  <si>
    <t>Huyện Mường Nhé</t>
  </si>
  <si>
    <t>DA1: Chương trình 30a</t>
  </si>
  <si>
    <t>I</t>
  </si>
  <si>
    <t xml:space="preserve">Vốn bố trí thu hồi KH vốn đã tạm ứng </t>
  </si>
  <si>
    <t>Chương trình 30a/CP</t>
  </si>
  <si>
    <t>*</t>
  </si>
  <si>
    <t>Hỗ trợ PT cây chè Shan Tuyết (Phòng No)</t>
  </si>
  <si>
    <t>Hỗ trợ làm chuồng, trại chăn nuôi (Trạm KN)</t>
  </si>
  <si>
    <t>Đường dân sinh Đông Phi-Háng Tơ Mang</t>
  </si>
  <si>
    <t>Đường DS Mường Đun-Bản Hột-Bản Kép</t>
  </si>
  <si>
    <t>Đường DS Huổi Trẳng-Phi Giàng 2</t>
  </si>
  <si>
    <t>Thủy lợi Tân Phong-Mường Báng</t>
  </si>
  <si>
    <t>Thủy nông Bản Lịch II-Xá Nhè</t>
  </si>
  <si>
    <t>Thủy nông Háng Tơ Mang-Mường Báng</t>
  </si>
  <si>
    <t>Kênh Pàng Nhang-Xá Nhè</t>
  </si>
  <si>
    <t>NSH Tào Cu Nhe - Tả Phìn</t>
  </si>
  <si>
    <t>Thủy lợi Nậm Là 2</t>
  </si>
  <si>
    <t>Hỗ trợ SX tạo việc làm tăng thu nhập</t>
  </si>
  <si>
    <t>Đường Xuân Lao - Pha Hún xã Xuân Lao</t>
  </si>
  <si>
    <t>Thủy lợi cha cuông 2 xã Ảng Tở</t>
  </si>
  <si>
    <t>Phai Co Póp xã Ảng Cang</t>
  </si>
  <si>
    <t>Thủy lợi Huổi Chỏn xã Ảng Tở</t>
  </si>
  <si>
    <t>Thủy lợi Nậm Pọng - Chan I, II xã Mường Đăng</t>
  </si>
  <si>
    <t>Thủy lợi Huổi Tun xã Ngối Cáy</t>
  </si>
  <si>
    <t>Thủy lợi khu Púng Cô xã Búng Lao</t>
  </si>
  <si>
    <t>Thủy lợi bản Ít Ọi xã Nặm Lịch</t>
  </si>
  <si>
    <t>Phai Co Bay (Bản Cang - bản Mới) xã Ảng Cang</t>
  </si>
  <si>
    <t>Cầu treo dân sinh bản Cáy xã Ngối Cáy</t>
  </si>
  <si>
    <t>Trường THCS Ảng Tở</t>
  </si>
  <si>
    <t>Trường phổ thông DTNT THPT huyện Mường Ảng</t>
  </si>
  <si>
    <t xml:space="preserve"> Quyết định 293/TTg</t>
  </si>
  <si>
    <t>Xã Quài Nưa</t>
  </si>
  <si>
    <t>Đường bê tông bản Co Sáng - Bản co Muông xã Quài Nưa, huyện Tuần Giáo (giai đoạn II)</t>
  </si>
  <si>
    <t>Đường loại B mặt BTXM dài 1,5km</t>
  </si>
  <si>
    <t>2013-2014</t>
  </si>
  <si>
    <t>Số 15/QĐ-UBND ngày 11/3/2013</t>
  </si>
  <si>
    <t>Vốn chưa phân bổ</t>
  </si>
  <si>
    <t>II</t>
  </si>
  <si>
    <t>Vốn thực hiện Chương trình 30a</t>
  </si>
  <si>
    <t>(*)</t>
  </si>
  <si>
    <t>HUYỆN TỦA CHÙA</t>
  </si>
  <si>
    <t>a</t>
  </si>
  <si>
    <t>Hỗ trợ sản xuất, tạo việc làm tăng thu nhập</t>
  </si>
  <si>
    <t>b</t>
  </si>
  <si>
    <t>Đầu tư cơ sở hạ tầng</t>
  </si>
  <si>
    <t>(1)</t>
  </si>
  <si>
    <t>Các dự án hoàn thành, bàn giao, đưa vào sử dụng đến ngày 31/12/2018</t>
  </si>
  <si>
    <t>Dự án nhóm C</t>
  </si>
  <si>
    <t>TT dứt điểm</t>
  </si>
  <si>
    <t>Trung Thu</t>
  </si>
  <si>
    <t>2016-2017</t>
  </si>
  <si>
    <t>(2)</t>
  </si>
  <si>
    <t>Các dự án hoàn thành năm 2019</t>
  </si>
  <si>
    <t>Tuyến Xá Nhè - Pàng Nhang - Sông A</t>
  </si>
  <si>
    <t>Xá Nhè</t>
  </si>
  <si>
    <t>3,966km; GTNT B</t>
  </si>
  <si>
    <t>357/QĐ-UBND 28/3/2016</t>
  </si>
  <si>
    <t>Đường dân sinh ra khu sản xuất đấu nối đoạn đường dân sinh Đông Phi II - Háng Tơ Mang xã Mường Báng</t>
  </si>
  <si>
    <t>Mường Báng</t>
  </si>
  <si>
    <t>6,3km; GTNT C</t>
  </si>
  <si>
    <t>355/QĐ-UBND 28/3/2016</t>
  </si>
  <si>
    <t>Tuyến Páo Tỉnh Làng 2- Tà Tàu xã Tả Sìn Thàng</t>
  </si>
  <si>
    <t>Tả Sìn Thàng</t>
  </si>
  <si>
    <t>3,8km; GTNT C</t>
  </si>
  <si>
    <t>366/QĐ-UBND 28/3/2016</t>
  </si>
  <si>
    <t>(3)</t>
  </si>
  <si>
    <t>Nhà Văn hóa xã Tủa Thàng</t>
  </si>
  <si>
    <t>Tủa Thàng</t>
  </si>
  <si>
    <t>324m2</t>
  </si>
  <si>
    <t>17-19</t>
  </si>
  <si>
    <t>1069/QĐ-UBND 30/10/2017</t>
  </si>
  <si>
    <t>Nhà Văn hóa xã Tả Phìn</t>
  </si>
  <si>
    <t>Tả Phìn</t>
  </si>
  <si>
    <t>1072/QĐ-UBND 30/10/2017</t>
  </si>
  <si>
    <t>Nhà Văn hóa xã Lao Xả Phình</t>
  </si>
  <si>
    <t>Lao Xả Phình</t>
  </si>
  <si>
    <t>1071/QĐ-UBND 30/10/2017</t>
  </si>
  <si>
    <t>Nhà Văn hóa xã Sín Chải</t>
  </si>
  <si>
    <t>Sín Chải</t>
  </si>
  <si>
    <t>1070/QĐ-UBND 30/10/2017</t>
  </si>
  <si>
    <t>Tuyến C3 đi Trung Thu tại Km6 Thôn 2 rẽ đi Háng Pàng</t>
  </si>
  <si>
    <t>GTNT C; L= 2,1km</t>
  </si>
  <si>
    <t>1067/QĐ-UBND 30/10/2017</t>
  </si>
  <si>
    <t>Trạm Y tế xã Sính Phình</t>
  </si>
  <si>
    <t>Sính Phình</t>
  </si>
  <si>
    <t>216 m2</t>
  </si>
  <si>
    <t>1068/QĐ-UBND 30/10/2017</t>
  </si>
  <si>
    <t>(4)</t>
  </si>
  <si>
    <t>Dự án khởi công mới năm 2019</t>
  </si>
  <si>
    <t>Nhà văn hóa xã Mường Báng</t>
  </si>
  <si>
    <t>922/QĐ-UBND 25/10/2018</t>
  </si>
  <si>
    <t>Tuyến đường Sính Phình - Trung Thu - Lao Xả Phình - Tả Sìn Thàng (Từ thôn 1 đi thôn Đề Hái, xã Sính Phình)</t>
  </si>
  <si>
    <t>GTNT A; 3 Km</t>
  </si>
  <si>
    <t>19-20</t>
  </si>
  <si>
    <t>1006/QĐ-UBND 30/10/2018</t>
  </si>
  <si>
    <t>Tuyến đường Sính Phình - Trung Thu - Lao Xả Phình - Tả Sìn Thàng (Từ thôn Đề Hái đi thôn Nhè Sua Háng xã Trung Thu)</t>
  </si>
  <si>
    <t>Sính Phình-Trung thu</t>
  </si>
  <si>
    <t>GTNT A; 2,5 Km</t>
  </si>
  <si>
    <t>1007/QĐ-UBND 30/10/2018</t>
  </si>
  <si>
    <t>(5)</t>
  </si>
  <si>
    <t>Dự án chuẩn bị đầu tư</t>
  </si>
  <si>
    <t xml:space="preserve">Tuyến đường Sính Phình - Trung Thu - Lao Xả Phình - Tả Sìn Thàng (Từ thôn Lầu Câu Phình đến ngã ba đường Tả Phìn - Tả Sìn Thàng) </t>
  </si>
  <si>
    <t>Lao Xả Phình-Tả Sìn Thàng</t>
  </si>
  <si>
    <t>GTNT A; 2,6 Km</t>
  </si>
  <si>
    <t>HUYỆN ĐIỆN BIÊN ĐÔNG</t>
  </si>
  <si>
    <t>Đầu tư Cơ sở hạ tầng</t>
  </si>
  <si>
    <t>Các dự án dự kiến hoàn thành năm 2019</t>
  </si>
  <si>
    <t>Trạm Y tế Keo Lôm</t>
  </si>
  <si>
    <t>Xã Keo Lôm</t>
  </si>
  <si>
    <t>227,5m2</t>
  </si>
  <si>
    <t>2017-2019</t>
  </si>
  <si>
    <t>1077/QĐ-UBND 30/10/2017</t>
  </si>
  <si>
    <t>Trạm Y tế Tìa Dình</t>
  </si>
  <si>
    <t>Xã Tìa Dình</t>
  </si>
  <si>
    <t>1076/QĐ-UBND 30/10/2017</t>
  </si>
  <si>
    <t>Trạm y tế xã Luân Giói</t>
  </si>
  <si>
    <t>Xã Luân Giói</t>
  </si>
  <si>
    <t>1078/QĐ-UBND 30/10/2017</t>
  </si>
  <si>
    <t>Các dự án chuyển tiếp hoàn thành sau năm 2019</t>
  </si>
  <si>
    <t>Đường Keo Lôm - Săm Măn (GĐ II)</t>
  </si>
  <si>
    <t>Keo Lôm-Phình Giàng</t>
  </si>
  <si>
    <t>GTNT B; 12,31 km</t>
  </si>
  <si>
    <t>1645/QĐ-UBND 30/12/2016</t>
  </si>
  <si>
    <t>Các dự án khởi công mới năm 2019</t>
  </si>
  <si>
    <t xml:space="preserve">Trường tiểu học Mường Luân </t>
  </si>
  <si>
    <t xml:space="preserve">xã Mường Luân </t>
  </si>
  <si>
    <t>10 ph; HMPT</t>
  </si>
  <si>
    <t>2019-2020</t>
  </si>
  <si>
    <t>987/QĐ-UBND 30/10/2018</t>
  </si>
  <si>
    <t xml:space="preserve">Trường THCS bán trú Phì Nhừ </t>
  </si>
  <si>
    <t xml:space="preserve">xã Phì Nhừ </t>
  </si>
  <si>
    <t>Hiệu bộ+thư viện+02ph</t>
  </si>
  <si>
    <t>1005/QĐ-UBND 30/10/2018</t>
  </si>
  <si>
    <t>Nhà Văn hóa xã Phì Nhừ</t>
  </si>
  <si>
    <t>342m2</t>
  </si>
  <si>
    <t>98/QĐ-UBND 30/10/2018</t>
  </si>
  <si>
    <t>Nhà Văn hóa xã Luân Giói</t>
  </si>
  <si>
    <t xml:space="preserve"> xã Luân Giói</t>
  </si>
  <si>
    <t>113/QĐ-UBND 30/10/2018</t>
  </si>
  <si>
    <t>Nhà Văn hóa xã Háng Lìa</t>
  </si>
  <si>
    <t>xã Háng Lìa</t>
  </si>
  <si>
    <t>43a/QĐ-UBND 30/10/2018</t>
  </si>
  <si>
    <t>Nhà Văn hóa xã Chiềng Sơ</t>
  </si>
  <si>
    <t>xã Chiềng Sơ</t>
  </si>
  <si>
    <t>44/QĐ-UBND 30/10/2018</t>
  </si>
  <si>
    <t>HUYỆN MƯỜNG NHÉ</t>
  </si>
  <si>
    <t>Nước sinh hoạt bản Cây Sổ xã Nậm Vì</t>
  </si>
  <si>
    <t>xã Nậm Vì</t>
  </si>
  <si>
    <t>150 người</t>
  </si>
  <si>
    <t>1112/QĐ-UBND 30/10/2017</t>
  </si>
  <si>
    <t>Nước sinh hoạt bản Tả Ko Ky, xã Sín Thầu</t>
  </si>
  <si>
    <t>xã Sín Thầu</t>
  </si>
  <si>
    <t xml:space="preserve">120 người </t>
  </si>
  <si>
    <t>1111/QĐ-UBND 30/10/2017</t>
  </si>
  <si>
    <t>Nâng cấp NSH bản Huổi Lếch, xã Huổi Lếch</t>
  </si>
  <si>
    <t>xã Huổi Lếch</t>
  </si>
  <si>
    <t>350 người</t>
  </si>
  <si>
    <t>1108/QĐ-UBND 30/10/2017</t>
  </si>
  <si>
    <t>Thủy lợi Nà Mường, xã Mường Toong</t>
  </si>
  <si>
    <t>xã Mường Toong</t>
  </si>
  <si>
    <t>17 ha</t>
  </si>
  <si>
    <t>1110/QĐ-UBND 30/10/2017</t>
  </si>
  <si>
    <t>NSH bản Huổi Pinh, xã Mường Toong</t>
  </si>
  <si>
    <t>250 người</t>
  </si>
  <si>
    <t>1113/QĐ-UBND 30/10/2017</t>
  </si>
  <si>
    <t>Nâng cấp thủy lợi Huổi Lếch, xã Huổi Lếch</t>
  </si>
  <si>
    <t>7 ha</t>
  </si>
  <si>
    <t>1109/QĐ-UBND 30/10/2017</t>
  </si>
  <si>
    <t>Đường Huổi Hốc - Chuyên Gia, xã Nậm Kè</t>
  </si>
  <si>
    <t>xã Nậm Kè</t>
  </si>
  <si>
    <t>GTNT C; 4,51 km</t>
  </si>
  <si>
    <t>1019/QĐ-UBND 
30/10/2017</t>
  </si>
  <si>
    <t>Đường Ngã Ba - Noong Lũm, xã Mường Toong</t>
  </si>
  <si>
    <t>GTNTB;
0,62km</t>
  </si>
  <si>
    <t>1105/QĐ-UBND 30/10/2017</t>
  </si>
  <si>
    <t>Dự án nhóm B</t>
  </si>
  <si>
    <t>Đường Nậm Vì - Nậm Sin</t>
  </si>
  <si>
    <t>GTNT B; 11,038km</t>
  </si>
  <si>
    <t>10-11;
2017-2019</t>
  </si>
  <si>
    <t>865/QĐ-UBND
15/7/2010; 980/QĐ-UBND 26/10/2017</t>
  </si>
  <si>
    <t>HUYỆN MƯỜNG ẢNG</t>
  </si>
  <si>
    <t>Hỗ trợ sản xuất tạo việc làm tăng thu nhập</t>
  </si>
  <si>
    <t>Đường dân sinh bản Pú Tỉu, xã Ẳng Tở</t>
  </si>
  <si>
    <t>xã Ẳng Tở</t>
  </si>
  <si>
    <t xml:space="preserve">GTNT C; 4,61km </t>
  </si>
  <si>
    <t>16-18</t>
  </si>
  <si>
    <t>389/QĐ-UBND 30/3/2016</t>
  </si>
  <si>
    <t>Nâng cấp đường bản Nhộp - Chùa Sấu, xã Mường Lạn</t>
  </si>
  <si>
    <t>xã Mường Lạn</t>
  </si>
  <si>
    <t xml:space="preserve">GTNT C; 6,057km </t>
  </si>
  <si>
    <t>388/QĐ-UBND 30/3/2016</t>
  </si>
  <si>
    <t>Đường dân sinh bản Thẩm Chẩu, xã Xuân Lao</t>
  </si>
  <si>
    <t>Xã Xuân Lao</t>
  </si>
  <si>
    <t xml:space="preserve">GTNT B; 3,951km </t>
  </si>
  <si>
    <t>1073/QĐ-UBND 30/10/2017</t>
  </si>
  <si>
    <t>Đường dân sinh liên bản Xôm-bản Pọng-Nậm Pọng, Mường Đăng</t>
  </si>
  <si>
    <t>Xã Mường Đăng</t>
  </si>
  <si>
    <t xml:space="preserve">GTNT B; 4,885km </t>
  </si>
  <si>
    <t>1074/QĐ-UBND 30/10/2017</t>
  </si>
  <si>
    <t>Nâng cấp đường dân sinh bản Thái, xã Mường Đăng (Đoạn đỉnh đèo Tằng Quái - Bản Thái)</t>
  </si>
  <si>
    <t xml:space="preserve">GTNT B; 4,367km </t>
  </si>
  <si>
    <t>1075/QĐ-UBND 30/10/2017</t>
  </si>
  <si>
    <t>Nhà văn hóa xã Nặm Lịch</t>
  </si>
  <si>
    <t>xã Nặm Lịch</t>
  </si>
  <si>
    <t>606,5m2; 3PLV; PTr</t>
  </si>
  <si>
    <t>941/QĐ-UBND 29/10/2018</t>
  </si>
  <si>
    <t>Nhà văn hóa xã Mường Lạn</t>
  </si>
  <si>
    <t>942/QĐ-UBND 29/10/2018</t>
  </si>
  <si>
    <t>Nhà văn hóa xã Búng Lao</t>
  </si>
  <si>
    <t>xã Búng Lao</t>
  </si>
  <si>
    <t>521,7m2; 3ph làm việc</t>
  </si>
  <si>
    <t>155/QĐ-UBND 30/10/2018</t>
  </si>
  <si>
    <t>Đường dân sinh bản Hua Ná - Pú Khớ, xã Ẳng Cang</t>
  </si>
  <si>
    <t>xã Ẳng Cang</t>
  </si>
  <si>
    <t>GTNT C 5,856km</t>
  </si>
  <si>
    <t>979/QĐ-UBND 30/10/2018</t>
  </si>
  <si>
    <t>Nâng cấp đường bản Nhộp - Chùa Sấu, xã Mường Lạn (GĐII: KCH mặt đường)</t>
  </si>
  <si>
    <t>KCH mặt đường 5,657km</t>
  </si>
  <si>
    <t>940/QĐ-UBND 26/10/2018</t>
  </si>
  <si>
    <t>HUYỆN NẬM PỒ</t>
  </si>
  <si>
    <t>Đường Huổi Hâu - Huổi Lụ 2 xã Nà Khoa (nay là Đường Huổi Hâu xã Nà Khoa - Huổi Lụ 2 xã Nậm Nhừ)</t>
  </si>
  <si>
    <t>Xã Nà Khoa - Xã Nậm Nhừ</t>
  </si>
  <si>
    <t>GTNT B; 8,4km</t>
  </si>
  <si>
    <t>2016-2018</t>
  </si>
  <si>
    <t>981/QĐ-UBND 26/10/2017; 1192/QĐ-UBND 27/11/2017</t>
  </si>
  <si>
    <t>XD mới thủy lợi Nà Liềng xã Nà Hỳ</t>
  </si>
  <si>
    <t>xã Nà Hỳ</t>
  </si>
  <si>
    <t>25 ha</t>
  </si>
  <si>
    <t>1091/QĐ-UBND 
30/10/2017</t>
  </si>
  <si>
    <t>Đường đi bản Nậm Ngà 2 (Nhóm 2) xã Nậm Chua, huyện Nậm Pồ</t>
  </si>
  <si>
    <t>xã Nậm Chua</t>
  </si>
  <si>
    <t>GTNT C; 8,24 km</t>
  </si>
  <si>
    <t>1090/QĐ-UBND 
30/10/2017</t>
  </si>
  <si>
    <t>Đường đi bản Huổi Hoi, xã Nà Hỳ</t>
  </si>
  <si>
    <t>xã Nà Hỳ</t>
  </si>
  <si>
    <t>GTNT C;  6,22 km</t>
  </si>
  <si>
    <t>1003/QĐ-UBND 30/10/2018</t>
  </si>
  <si>
    <t>Đường BT vào bản Nà Khuyết xã Chà Cang</t>
  </si>
  <si>
    <t xml:space="preserve"> xã Chà Cang</t>
  </si>
  <si>
    <t>GTNT C; L= 3km</t>
  </si>
  <si>
    <t>1001/QĐ-UBND 30/10/2018</t>
  </si>
  <si>
    <t>Nâng cấp đường vào bản Vàng Xôn 1, 2 xã Nậm Khăn</t>
  </si>
  <si>
    <t>xã Nậm Khăn</t>
  </si>
  <si>
    <t>GTNT C;  4,637 Km</t>
  </si>
  <si>
    <t>1004/QĐ-UBND 30/10/2018</t>
  </si>
  <si>
    <t>III</t>
  </si>
  <si>
    <t>Vốn thực hiện Quyết định 275/TTg</t>
  </si>
  <si>
    <t>HUYỆN MƯỜNG CHÀ</t>
  </si>
  <si>
    <t>Thủy lợi Lùng Thàng xã Huổi Mí</t>
  </si>
  <si>
    <t>Xã
Huổi Mí</t>
  </si>
  <si>
    <t>36ha ruộng 1 vụ</t>
  </si>
  <si>
    <t>2017
-2018</t>
  </si>
  <si>
    <t xml:space="preserve"> 436-30/3/2016</t>
  </si>
  <si>
    <t>Thủy nông Ích Co Mạ xã Mường Tùng</t>
  </si>
  <si>
    <t>Xã Mường Tùng</t>
  </si>
  <si>
    <t>26ha ruộng 2 vụ</t>
  </si>
  <si>
    <t>Đường Sa Lông 2 - Sa Lông 3 xã Sa Lông</t>
  </si>
  <si>
    <t>Xã
Sa Lông</t>
  </si>
  <si>
    <t>GTNT C,
L = 4,9km</t>
  </si>
  <si>
    <t>2019
-2020</t>
  </si>
  <si>
    <t>Đường đi bản Huổi Điết - bản Nậm Piền - bản Đán Đanh, xã Mường Tùng</t>
  </si>
  <si>
    <t>GTNT C,
L = 3,455km</t>
  </si>
  <si>
    <t>Trường mầm non Sa Lông, xã Sa Lông</t>
  </si>
  <si>
    <t>Nhà cấp III - 2 tầng, 5 phòng học, 4 phòng BGH, 1 phòng Hội trường và các công trình phụ trợ khác</t>
  </si>
  <si>
    <t>Nước sinh hoạt bản Phong Châu, xã Pa Ham</t>
  </si>
  <si>
    <t>Xã
Pa Ham</t>
  </si>
  <si>
    <t>47 hộ
với 141 khẩu</t>
  </si>
  <si>
    <t>HUYỆN TUẦN GIÁO</t>
  </si>
  <si>
    <t>Các dự án chuyển tiếp, hoàn thành giai đoạn 2019 - 2020</t>
  </si>
  <si>
    <t>Sửa chữa đường Mường Khong - Hua Sát xã Mường Khong</t>
  </si>
  <si>
    <t>xã Mường Khong</t>
  </si>
  <si>
    <t>2018-2020</t>
  </si>
  <si>
    <t>NSH bản Ten Cá, xã Quài Cang</t>
  </si>
  <si>
    <t>xã Quài Cang</t>
  </si>
  <si>
    <t>Bề rộng đập tràn B=5m; Chiều dài tuyến ống 7,8Km</t>
  </si>
  <si>
    <t>Sửa chữa đường bản Bó - bản Nôm - bản Chăn, xã Chiềng Đông</t>
  </si>
  <si>
    <t>xã Chiềng Đông</t>
  </si>
  <si>
    <t>GTNT cấp B, mặt đường BTXM, L=3,1Km</t>
  </si>
  <si>
    <t>Thuỷ lợi bản Hốc, xã Mường Mùn</t>
  </si>
  <si>
    <t>xã Mường Mùn</t>
  </si>
  <si>
    <t>Bề rộng đập tràn B=7m; Chiều dài tuyến kênh 1 Km</t>
  </si>
  <si>
    <t>Thuỷ lợi Nà Đén (Nà Sái), xã Nà Sáy</t>
  </si>
  <si>
    <t>xã Nà Sáy</t>
  </si>
  <si>
    <t>Bề rộng đập tràn B=23m; Chiều dài tuyến kênh 1 Km</t>
  </si>
  <si>
    <t>Trạm y tế xã Nà Tòng, xã Nà Tòng</t>
  </si>
  <si>
    <t>xã Nà Tòng</t>
  </si>
  <si>
    <t>Nhà cấp III, 2 tầng, Sxd= 216m2, S sàn = 384,9m2</t>
  </si>
  <si>
    <t>NSH trung tâm xã Chiềng Đông</t>
  </si>
  <si>
    <t>Bề rộng đập tràn B=3m; Chiều dài tuyến ống 6,1Km</t>
  </si>
  <si>
    <t>Thuỷ lợi bản Thín B, xã Mường Thín</t>
  </si>
  <si>
    <t>xã Mường Thín</t>
  </si>
  <si>
    <t>Bề rộng đập tràn B=12,5m; Chiều dài tuyến kênh 0,59 Km</t>
  </si>
  <si>
    <t>Thuỷ lợi Nậm Chăn, xã Chiềng Đông</t>
  </si>
  <si>
    <t>Bề rộng đập tràn B=8m; Chiều dài tuyến kênh 1,5 Km</t>
  </si>
  <si>
    <t>Trường THCS Khong Hin, xã Mường Khong</t>
  </si>
  <si>
    <t>8 phòng, nhà cấp III, 2 tầng, Diện tích sàn S=696m2</t>
  </si>
  <si>
    <t>Danh mục dự án khởi công mới giai đoạn 2018 - 2020</t>
  </si>
  <si>
    <t>Nâng cấp đường QL6- bản Lồng (giai đoạn 2)</t>
  </si>
  <si>
    <t>xã Tỏa Tình</t>
  </si>
  <si>
    <t xml:space="preserve">Đoạn đầu đường DS Đèo Gió-Vàng Chua đến km2 đường Trung Thu-Lao Xả Phình </t>
  </si>
  <si>
    <t>Kế hoạch năm 2019 đã giao</t>
  </si>
  <si>
    <t xml:space="preserve"> Điều chỉnh KH 2019</t>
  </si>
  <si>
    <t xml:space="preserve"> Tăng (+)</t>
  </si>
  <si>
    <t xml:space="preserve"> Giảm (-)</t>
  </si>
  <si>
    <t>Kế hoạch năm 2019 sau điều chỉnh</t>
  </si>
  <si>
    <t xml:space="preserve"> Tuyến đường Sính Phình-Trung Thu-Lao Xả Phình-Tả Sìn Thàng (từ trung tâm xã Lao Xả Phình đi thôn 3 hướng sang Trung Thu), huyện Tủa Chùa</t>
  </si>
  <si>
    <t xml:space="preserve"> Nâng cấp mặt đường UBND xã Mường Đun - Nà Sa - Bản Túc, huyện Tủa Chùa</t>
  </si>
  <si>
    <t xml:space="preserve"> Nhà văn hóa xã Mường Đun</t>
  </si>
  <si>
    <t xml:space="preserve"> '(5)</t>
  </si>
  <si>
    <t xml:space="preserve"> Chuẩn bị đầu tư</t>
  </si>
  <si>
    <t xml:space="preserve"> Đường Che Phai – Lại Trên – Phiêng Kên – Na Ngua (Đoạn đường từ bản Na Lại đến bản Phiêng Kên), xã Luân Giói, huyện Điện Biên Đông</t>
  </si>
  <si>
    <t xml:space="preserve"> Các hạng mục phụ trợ các Trạm y tế xã: Keo Lôm, Tìa Dình, Luân Giói, huyện Điện Biên Đông, tỉnh Điện Biên</t>
  </si>
  <si>
    <t xml:space="preserve"> Nâng cấp mặt đường Nậm Pố - Nậm Vì xã Nậm Vì huyện Mường Nhé (Đoạn nối tiếp mặt đường bê tông đã được phê duyệt đầu tư đến bản Huổi Lũm)</t>
  </si>
  <si>
    <t xml:space="preserve"> Dự án chuẩn bị đầu tư năm 2019</t>
  </si>
  <si>
    <t xml:space="preserve"> Nâng cấp đường DS bản Pá Cha, xã Ẳng Tở</t>
  </si>
  <si>
    <t xml:space="preserve"> Đường Na Cô Sa 3 đi Na Cô Sa 4</t>
  </si>
  <si>
    <t>Đường TT xã Tỏa Tình - bản Hua Sa A</t>
  </si>
  <si>
    <t>ĐIỀU CHỈNH KẾ HOẠCH VỐN CHƯƠNG TRÌNH MỤC TIÊU QUỐC GIA NĂM  2019  (CHƯƠNG TRÌNH 30A VÀ 275)</t>
  </si>
  <si>
    <t>Đã bố trí thu hồi 100% vốn ứng trước</t>
  </si>
  <si>
    <r>
      <t>Các dự án chuyển tiếp hoàn thành</t>
    </r>
    <r>
      <rPr>
        <b/>
        <sz val="13"/>
        <rFont val="Times New Roman"/>
        <family val="1"/>
        <charset val="163"/>
      </rPr>
      <t xml:space="preserve"> sau</t>
    </r>
    <r>
      <rPr>
        <b/>
        <sz val="13"/>
        <rFont val="Times New Roman"/>
        <family val="1"/>
      </rPr>
      <t xml:space="preserve"> năm 2019</t>
    </r>
  </si>
  <si>
    <t xml:space="preserve"> Nhà văn hóa xã Nà Bùng, huyện Nậm Pồ</t>
  </si>
  <si>
    <t xml:space="preserve"> Nhà văn hóa bản Nộc Cốc, xã Vàng Đán</t>
  </si>
  <si>
    <t xml:space="preserve"> Trung tâm dạy nghề và giới thiệu việc làm huyện</t>
  </si>
  <si>
    <t>Cầu treo chuyên gia 2, xã Nậm Kè</t>
  </si>
  <si>
    <t>Đường Nậm Ngám - Pu Nhi A,B,C,D xã Pu Nhi đến bản Sư Lư 1,2,3,4,5 xã Na Son</t>
  </si>
  <si>
    <t>Xã Pu Nhi-Na Son</t>
  </si>
  <si>
    <t>GTNT B; 18,16 km</t>
  </si>
  <si>
    <t>2011-2013</t>
  </si>
  <si>
    <t>344/QĐ-UBND  19/4/2011</t>
  </si>
  <si>
    <t>ok</t>
  </si>
  <si>
    <t xml:space="preserve"> Đường DS bản Pú Tỉu (đoạn BT mặt còn lại + hệ thống thoát nước hoàn chỉnh), xã Ẳng Tở</t>
  </si>
  <si>
    <t>Bố trí sau quyết toán</t>
  </si>
  <si>
    <t>Dự án vướng rừng, không có khả năng GN</t>
  </si>
  <si>
    <t>Bố trí vốn thực hiện dự án theo Nghị quyết 50/NQ-CP</t>
  </si>
  <si>
    <t>GTNT cấp B, cấp C, mặt đường BTXM, 
L= 6Km</t>
  </si>
  <si>
    <t>GTMN B, L=6,9Km; GTNT C, L= 4,47km</t>
  </si>
  <si>
    <t>+ LG 535 vốn 10% DP</t>
  </si>
  <si>
    <t>62/QĐ-UBND 30/10/2019</t>
  </si>
  <si>
    <t>77/QĐ-UBND 30/10/2019</t>
  </si>
  <si>
    <t>1039/QĐ-UBND 25/10/2019</t>
  </si>
  <si>
    <t>xã Nậm Vì - Chung Chải</t>
  </si>
  <si>
    <t>1093/QĐ-UBND 29/10/2019</t>
  </si>
  <si>
    <t>1091/QĐ-UBND 29/10/2019</t>
  </si>
  <si>
    <t>Nâng cấp đường Na Sang - Pá Pan - Tà Té, xã Noong U</t>
  </si>
  <si>
    <t>287/QĐ-UBND 30/10/2019</t>
  </si>
  <si>
    <t>1079/QĐ-UBND 29/10/2019</t>
  </si>
  <si>
    <t>DA đã có QTHT</t>
  </si>
  <si>
    <t>A</t>
  </si>
  <si>
    <t>B</t>
  </si>
  <si>
    <t>IV</t>
  </si>
  <si>
    <t>V</t>
  </si>
  <si>
    <t>VI</t>
  </si>
  <si>
    <t xml:space="preserve"> VỐN BỐ TRÍ LỒNG GHÉP CHO CÁC DỰ ÁN TRÊN ĐỊA BÀN TỈNH</t>
  </si>
  <si>
    <t>Đoạn đầu đường dân sinh Đèo gió-Vàng Chua đến Km2 đường Trung Thu-Lao Xả Phình, huyện Tủa Chùa</t>
  </si>
  <si>
    <t>17-20</t>
  </si>
  <si>
    <t>1372/QĐ-UBND 28/10/2016; 335/QĐ-UBND 24/4/2018; 1155/QĐ-UBND 06/11/2019</t>
  </si>
  <si>
    <t xml:space="preserve">Vốn chưa phân bổ </t>
  </si>
  <si>
    <t>TK 10% TMĐT</t>
  </si>
  <si>
    <t>QĐ 387 đã bãi bỏ QĐ 2621</t>
  </si>
  <si>
    <t>kdai</t>
  </si>
  <si>
    <t>882/QĐ-UBND 18/9/2019</t>
  </si>
  <si>
    <t>136/QĐ-UBND 30/10/2019</t>
  </si>
  <si>
    <t>137/QĐ-UBND 30/10/2019</t>
  </si>
  <si>
    <t>1092/QĐ-UBND 29/10/2019</t>
  </si>
  <si>
    <t>1111/QĐ-UBND 29/10/2019</t>
  </si>
  <si>
    <t>1090/QĐ-UBND 29/10/2019</t>
  </si>
  <si>
    <t>1094/QĐ-UBND 29/10/2019</t>
  </si>
  <si>
    <t>Các dự án chuẩn bị đầu tư</t>
  </si>
  <si>
    <t xml:space="preserve"> Các dự án chuẩn bị đầu tư</t>
  </si>
  <si>
    <t>Biểu số 04</t>
  </si>
  <si>
    <t>(Kèm theo Nghị quyết số 144/NQ-HĐND ngày 06 tháng 12 năm 2019 của HĐND tỉnh Điện Biên)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</si>
</sst>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₫_-;\-* #,##0.00\ _₫_-;_-* &quot;-&quot;??\ _₫_-;_-@_-"/>
    <numFmt numFmtId="164" formatCode="_(* #,##0_);_(* \(#,##0\);_(* &quot;-&quot;_);_(@_)"/>
    <numFmt numFmtId="165" formatCode="_(* #,##0.00_);_(* \(#,##0.00\);_(* &quot;-&quot;??_);_(@_)"/>
    <numFmt numFmtId="166" formatCode="#,##0.0"/>
    <numFmt numFmtId="167" formatCode="_-* #,##0\ _₫_-;\-* #,##0\ _₫_-;_-* &quot;-&quot;??\ _₫_-;_-@_-"/>
    <numFmt numFmtId="168" formatCode="_-* #,##0_-;\-* #,##0_-;_-* &quot;-&quot;??_-;_-@_-"/>
    <numFmt numFmtId="169" formatCode="#,##0.000"/>
    <numFmt numFmtId="170" formatCode="#,##0.0000"/>
    <numFmt numFmtId="171" formatCode="_-* #,##0.0_-;\-* #,##0.0_-;_-* &quot;-&quot;??_-;_-@_-"/>
    <numFmt numFmtId="172" formatCode="_-* #,##0.0\ _₫_-;\-* #,##0.0\ _₫_-;_-* &quot;-&quot;??\ _₫_-;_-@_-"/>
    <numFmt numFmtId="173" formatCode="_(* #,##0.0_);_(* \(#,##0.0\);_(* &quot;-&quot;??_);_(@_)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  <charset val="163"/>
    </font>
    <font>
      <sz val="11"/>
      <name val="Calibri"/>
      <family val="2"/>
      <scheme val="minor"/>
    </font>
    <font>
      <sz val="14"/>
      <name val="Times New Roman"/>
      <family val="1"/>
      <charset val="163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theme="1"/>
      <name val="Times New Roman"/>
      <family val="2"/>
      <charset val="163"/>
    </font>
    <font>
      <sz val="12"/>
      <color indexed="8"/>
      <name val="Times New Roman"/>
      <family val="2"/>
      <charset val="163"/>
    </font>
    <font>
      <sz val="10"/>
      <color indexed="8"/>
      <name val="MS Sans Serif"/>
      <family val="2"/>
    </font>
    <font>
      <b/>
      <sz val="14"/>
      <name val="Times New Roman"/>
      <family val="1"/>
      <charset val="163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sz val="13"/>
      <name val="Times New Roman"/>
      <family val="1"/>
      <charset val="163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  <charset val="163"/>
    </font>
    <font>
      <b/>
      <sz val="13"/>
      <name val="Times New Roman"/>
      <family val="1"/>
      <charset val="163"/>
    </font>
    <font>
      <sz val="11.5"/>
      <name val="Times New Roman"/>
      <family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3"/>
      <color rgb="FFFF0000"/>
      <name val="Times New Roman"/>
      <family val="1"/>
      <charset val="163"/>
    </font>
    <font>
      <b/>
      <sz val="12"/>
      <color rgb="FFFF0000"/>
      <name val="Times New Roman"/>
      <family val="1"/>
    </font>
    <font>
      <sz val="10"/>
      <name val="Times New Roman"/>
      <family val="1"/>
    </font>
    <font>
      <sz val="14"/>
      <color rgb="FFFF0000"/>
      <name val="Times New Roman"/>
      <family val="1"/>
      <charset val="163"/>
    </font>
    <font>
      <sz val="12"/>
      <color rgb="FFFF0000"/>
      <name val="Times New Roman"/>
      <family val="1"/>
      <charset val="163"/>
    </font>
    <font>
      <sz val="13"/>
      <color rgb="FFFF0000"/>
      <name val="Times New Roman"/>
      <family val="1"/>
    </font>
    <font>
      <sz val="14"/>
      <color rgb="FFFF0000"/>
      <name val="Times New Roman"/>
      <family val="1"/>
    </font>
    <font>
      <b/>
      <sz val="13"/>
      <color rgb="FFFF0000"/>
      <name val="Times New Roman"/>
      <family val="1"/>
    </font>
    <font>
      <i/>
      <sz val="12"/>
      <name val="Times New Roman"/>
      <family val="1"/>
    </font>
    <font>
      <b/>
      <i/>
      <sz val="13"/>
      <name val="Calibri Light"/>
      <family val="1"/>
      <scheme val="major"/>
    </font>
    <font>
      <b/>
      <sz val="16"/>
      <name val="Times New Roman"/>
      <family val="1"/>
    </font>
    <font>
      <i/>
      <sz val="16"/>
      <name val="Times New Roman"/>
      <family val="1"/>
    </font>
    <font>
      <i/>
      <sz val="13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11" fillId="0" borderId="0"/>
    <xf numFmtId="0" fontId="12" fillId="0" borderId="0"/>
    <xf numFmtId="43" fontId="13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/>
    <xf numFmtId="0" fontId="12" fillId="0" borderId="0"/>
    <xf numFmtId="0" fontId="10" fillId="0" borderId="0"/>
    <xf numFmtId="0" fontId="16" fillId="0" borderId="0"/>
    <xf numFmtId="0" fontId="2" fillId="0" borderId="0"/>
    <xf numFmtId="164" fontId="11" fillId="0" borderId="0" applyFont="0" applyFill="0" applyBorder="0" applyAlignment="0" applyProtection="0"/>
    <xf numFmtId="0" fontId="17" fillId="0" borderId="0"/>
    <xf numFmtId="165" fontId="1" fillId="0" borderId="0" applyFont="0" applyFill="0" applyBorder="0" applyAlignment="0" applyProtection="0"/>
    <xf numFmtId="0" fontId="2" fillId="0" borderId="0"/>
    <xf numFmtId="0" fontId="17" fillId="0" borderId="0"/>
  </cellStyleXfs>
  <cellXfs count="312">
    <xf numFmtId="0" fontId="0" fillId="0" borderId="0" xfId="0"/>
    <xf numFmtId="1" fontId="20" fillId="2" borderId="2" xfId="2" applyNumberFormat="1" applyFont="1" applyFill="1" applyBorder="1" applyAlignment="1">
      <alignment horizontal="center" vertical="center" wrapText="1"/>
    </xf>
    <xf numFmtId="3" fontId="20" fillId="2" borderId="2" xfId="2" applyNumberFormat="1" applyFont="1" applyFill="1" applyBorder="1" applyAlignment="1">
      <alignment horizontal="center" vertical="center" wrapText="1"/>
    </xf>
    <xf numFmtId="173" fontId="30" fillId="2" borderId="2" xfId="1" quotePrefix="1" applyNumberFormat="1" applyFont="1" applyFill="1" applyBorder="1" applyAlignment="1">
      <alignment horizontal="right" vertical="center" wrapText="1"/>
    </xf>
    <xf numFmtId="166" fontId="10" fillId="2" borderId="2" xfId="2" quotePrefix="1" applyNumberFormat="1" applyFont="1" applyFill="1" applyBorder="1" applyAlignment="1">
      <alignment horizontal="right" vertical="center" wrapText="1"/>
    </xf>
    <xf numFmtId="3" fontId="10" fillId="2" borderId="2" xfId="2" quotePrefix="1" applyNumberFormat="1" applyFont="1" applyFill="1" applyBorder="1" applyAlignment="1">
      <alignment horizontal="center" vertical="center" wrapText="1"/>
    </xf>
    <xf numFmtId="3" fontId="32" fillId="2" borderId="2" xfId="2" quotePrefix="1" applyNumberFormat="1" applyFont="1" applyFill="1" applyBorder="1" applyAlignment="1">
      <alignment horizontal="center" vertical="center" wrapText="1"/>
    </xf>
    <xf numFmtId="4" fontId="28" fillId="2" borderId="2" xfId="2" quotePrefix="1" applyNumberFormat="1" applyFont="1" applyFill="1" applyBorder="1" applyAlignment="1">
      <alignment horizontal="right" vertical="center" wrapText="1"/>
    </xf>
    <xf numFmtId="3" fontId="24" fillId="2" borderId="2" xfId="2" quotePrefix="1" applyNumberFormat="1" applyFont="1" applyFill="1" applyBorder="1" applyAlignment="1">
      <alignment horizontal="center" vertical="center" wrapText="1"/>
    </xf>
    <xf numFmtId="3" fontId="24" fillId="2" borderId="2" xfId="2" applyNumberFormat="1" applyFont="1" applyFill="1" applyBorder="1" applyAlignment="1">
      <alignment horizontal="left" vertical="center" wrapText="1"/>
    </xf>
    <xf numFmtId="3" fontId="18" fillId="2" borderId="2" xfId="2" quotePrefix="1" applyNumberFormat="1" applyFont="1" applyFill="1" applyBorder="1" applyAlignment="1">
      <alignment horizontal="center" vertical="center" wrapText="1"/>
    </xf>
    <xf numFmtId="3" fontId="24" fillId="2" borderId="2" xfId="2" quotePrefix="1" applyNumberFormat="1" applyFont="1" applyFill="1" applyBorder="1" applyAlignment="1">
      <alignment horizontal="right" vertical="center" wrapText="1"/>
    </xf>
    <xf numFmtId="166" fontId="24" fillId="2" borderId="2" xfId="2" quotePrefix="1" applyNumberFormat="1" applyFont="1" applyFill="1" applyBorder="1" applyAlignment="1">
      <alignment horizontal="right" vertical="center" wrapText="1"/>
    </xf>
    <xf numFmtId="3" fontId="19" fillId="2" borderId="2" xfId="2" quotePrefix="1" applyNumberFormat="1" applyFont="1" applyFill="1" applyBorder="1" applyAlignment="1">
      <alignment horizontal="center" vertical="center" wrapText="1"/>
    </xf>
    <xf numFmtId="3" fontId="5" fillId="2" borderId="0" xfId="2" quotePrefix="1" applyNumberFormat="1" applyFont="1" applyFill="1" applyBorder="1" applyAlignment="1">
      <alignment horizontal="center" vertical="center" wrapText="1"/>
    </xf>
    <xf numFmtId="3" fontId="5" fillId="2" borderId="0" xfId="2" applyNumberFormat="1" applyFont="1" applyFill="1" applyBorder="1" applyAlignment="1">
      <alignment vertical="center" wrapText="1"/>
    </xf>
    <xf numFmtId="166" fontId="33" fillId="2" borderId="2" xfId="2" quotePrefix="1" applyNumberFormat="1" applyFont="1" applyFill="1" applyBorder="1" applyAlignment="1">
      <alignment horizontal="right" vertical="center" wrapText="1"/>
    </xf>
    <xf numFmtId="166" fontId="28" fillId="2" borderId="2" xfId="2" quotePrefix="1" applyNumberFormat="1" applyFont="1" applyFill="1" applyBorder="1" applyAlignment="1">
      <alignment horizontal="right" vertical="center" wrapText="1"/>
    </xf>
    <xf numFmtId="0" fontId="25" fillId="2" borderId="2" xfId="18" applyFont="1" applyFill="1" applyBorder="1" applyAlignment="1">
      <alignment horizontal="left" vertical="center" wrapText="1"/>
    </xf>
    <xf numFmtId="171" fontId="25" fillId="2" borderId="2" xfId="1" applyNumberFormat="1" applyFont="1" applyFill="1" applyBorder="1" applyAlignment="1">
      <alignment horizontal="right" vertical="center" wrapText="1"/>
    </xf>
    <xf numFmtId="168" fontId="24" fillId="2" borderId="2" xfId="1" applyNumberFormat="1" applyFont="1" applyFill="1" applyBorder="1" applyAlignment="1">
      <alignment horizontal="right" vertical="center" wrapText="1"/>
    </xf>
    <xf numFmtId="166" fontId="25" fillId="2" borderId="2" xfId="2" quotePrefix="1" applyNumberFormat="1" applyFont="1" applyFill="1" applyBorder="1" applyAlignment="1">
      <alignment horizontal="right" vertical="center" wrapText="1"/>
    </xf>
    <xf numFmtId="166" fontId="25" fillId="2" borderId="2" xfId="15" applyNumberFormat="1" applyFont="1" applyFill="1" applyBorder="1" applyAlignment="1">
      <alignment horizontal="right" vertical="center" wrapText="1"/>
    </xf>
    <xf numFmtId="3" fontId="38" fillId="2" borderId="2" xfId="2" quotePrefix="1" applyNumberFormat="1" applyFont="1" applyFill="1" applyBorder="1" applyAlignment="1">
      <alignment horizontal="center" vertical="center" wrapText="1"/>
    </xf>
    <xf numFmtId="166" fontId="38" fillId="2" borderId="2" xfId="2" quotePrefix="1" applyNumberFormat="1" applyFont="1" applyFill="1" applyBorder="1" applyAlignment="1">
      <alignment horizontal="right" vertical="center" wrapText="1"/>
    </xf>
    <xf numFmtId="171" fontId="24" fillId="2" borderId="2" xfId="1" applyNumberFormat="1" applyFont="1" applyFill="1" applyBorder="1" applyAlignment="1">
      <alignment horizontal="right" vertical="center" wrapText="1"/>
    </xf>
    <xf numFmtId="166" fontId="23" fillId="2" borderId="2" xfId="2" applyNumberFormat="1" applyFont="1" applyFill="1" applyBorder="1" applyAlignment="1">
      <alignment horizontal="right" vertical="center"/>
    </xf>
    <xf numFmtId="171" fontId="23" fillId="2" borderId="2" xfId="2" quotePrefix="1" applyNumberFormat="1" applyFont="1" applyFill="1" applyBorder="1" applyAlignment="1">
      <alignment horizontal="right" vertical="center" wrapText="1"/>
    </xf>
    <xf numFmtId="3" fontId="23" fillId="2" borderId="2" xfId="2" quotePrefix="1" applyNumberFormat="1" applyFont="1" applyFill="1" applyBorder="1" applyAlignment="1">
      <alignment horizontal="right" vertical="center" wrapText="1"/>
    </xf>
    <xf numFmtId="3" fontId="23" fillId="2" borderId="2" xfId="2" applyNumberFormat="1" applyFont="1" applyFill="1" applyBorder="1" applyAlignment="1">
      <alignment horizontal="right" vertical="center"/>
    </xf>
    <xf numFmtId="166" fontId="23" fillId="2" borderId="2" xfId="2" quotePrefix="1" applyNumberFormat="1" applyFont="1" applyFill="1" applyBorder="1" applyAlignment="1">
      <alignment horizontal="right" vertical="center" wrapText="1"/>
    </xf>
    <xf numFmtId="4" fontId="23" fillId="2" borderId="2" xfId="2" quotePrefix="1" applyNumberFormat="1" applyFont="1" applyFill="1" applyBorder="1" applyAlignment="1">
      <alignment horizontal="right" vertical="center" wrapText="1"/>
    </xf>
    <xf numFmtId="166" fontId="26" fillId="2" borderId="2" xfId="2" applyNumberFormat="1" applyFont="1" applyFill="1" applyBorder="1" applyAlignment="1">
      <alignment horizontal="right" vertical="center"/>
    </xf>
    <xf numFmtId="171" fontId="25" fillId="2" borderId="2" xfId="2" quotePrefix="1" applyNumberFormat="1" applyFont="1" applyFill="1" applyBorder="1" applyAlignment="1">
      <alignment horizontal="right" vertical="center" wrapText="1"/>
    </xf>
    <xf numFmtId="3" fontId="25" fillId="2" borderId="2" xfId="2" quotePrefix="1" applyNumberFormat="1" applyFont="1" applyFill="1" applyBorder="1" applyAlignment="1">
      <alignment horizontal="right" vertical="center" wrapText="1"/>
    </xf>
    <xf numFmtId="3" fontId="26" fillId="2" borderId="2" xfId="2" applyNumberFormat="1" applyFont="1" applyFill="1" applyBorder="1" applyAlignment="1">
      <alignment horizontal="right" vertical="center"/>
    </xf>
    <xf numFmtId="3" fontId="27" fillId="2" borderId="2" xfId="2" quotePrefix="1" applyNumberFormat="1" applyFont="1" applyFill="1" applyBorder="1" applyAlignment="1">
      <alignment horizontal="right" vertical="center" wrapText="1"/>
    </xf>
    <xf numFmtId="4" fontId="25" fillId="2" borderId="2" xfId="2" quotePrefix="1" applyNumberFormat="1" applyFont="1" applyFill="1" applyBorder="1" applyAlignment="1">
      <alignment horizontal="right" vertical="center" wrapText="1"/>
    </xf>
    <xf numFmtId="4" fontId="25" fillId="2" borderId="2" xfId="0" applyNumberFormat="1" applyFont="1" applyFill="1" applyBorder="1" applyAlignment="1">
      <alignment vertical="center"/>
    </xf>
    <xf numFmtId="4" fontId="24" fillId="2" borderId="2" xfId="2" quotePrefix="1" applyNumberFormat="1" applyFont="1" applyFill="1" applyBorder="1" applyAlignment="1">
      <alignment horizontal="right" vertical="center" wrapText="1"/>
    </xf>
    <xf numFmtId="3" fontId="28" fillId="2" borderId="2" xfId="2" quotePrefix="1" applyNumberFormat="1" applyFont="1" applyFill="1" applyBorder="1" applyAlignment="1">
      <alignment horizontal="right" vertical="center" wrapText="1"/>
    </xf>
    <xf numFmtId="171" fontId="28" fillId="2" borderId="2" xfId="2" quotePrefix="1" applyNumberFormat="1" applyFont="1" applyFill="1" applyBorder="1" applyAlignment="1">
      <alignment horizontal="right" vertical="center" wrapText="1"/>
    </xf>
    <xf numFmtId="167" fontId="28" fillId="2" borderId="2" xfId="5" applyNumberFormat="1" applyFont="1" applyFill="1" applyBorder="1" applyAlignment="1">
      <alignment horizontal="right" vertical="center" wrapText="1"/>
    </xf>
    <xf numFmtId="166" fontId="40" fillId="2" borderId="2" xfId="2" quotePrefix="1" applyNumberFormat="1" applyFont="1" applyFill="1" applyBorder="1" applyAlignment="1">
      <alignment horizontal="right" vertical="center" wrapText="1"/>
    </xf>
    <xf numFmtId="3" fontId="29" fillId="2" borderId="2" xfId="2" quotePrefix="1" applyNumberFormat="1" applyFont="1" applyFill="1" applyBorder="1" applyAlignment="1">
      <alignment horizontal="right" vertical="center" wrapText="1"/>
    </xf>
    <xf numFmtId="166" fontId="29" fillId="2" borderId="2" xfId="2" quotePrefix="1" applyNumberFormat="1" applyFont="1" applyFill="1" applyBorder="1" applyAlignment="1">
      <alignment horizontal="right" vertical="center" wrapText="1"/>
    </xf>
    <xf numFmtId="171" fontId="24" fillId="2" borderId="2" xfId="2" quotePrefix="1" applyNumberFormat="1" applyFont="1" applyFill="1" applyBorder="1" applyAlignment="1">
      <alignment horizontal="right" vertical="center" wrapText="1"/>
    </xf>
    <xf numFmtId="168" fontId="25" fillId="2" borderId="2" xfId="1" applyNumberFormat="1" applyFont="1" applyFill="1" applyBorder="1" applyAlignment="1">
      <alignment horizontal="right" vertical="center" wrapText="1"/>
    </xf>
    <xf numFmtId="3" fontId="33" fillId="2" borderId="2" xfId="2" quotePrefix="1" applyNumberFormat="1" applyFont="1" applyFill="1" applyBorder="1" applyAlignment="1">
      <alignment horizontal="right" vertical="center" wrapText="1"/>
    </xf>
    <xf numFmtId="170" fontId="24" fillId="2" borderId="2" xfId="2" quotePrefix="1" applyNumberFormat="1" applyFont="1" applyFill="1" applyBorder="1" applyAlignment="1">
      <alignment horizontal="right" vertical="center" wrapText="1"/>
    </xf>
    <xf numFmtId="166" fontId="29" fillId="2" borderId="2" xfId="14" applyNumberFormat="1" applyFont="1" applyFill="1" applyBorder="1" applyAlignment="1">
      <alignment horizontal="right" vertical="center" wrapText="1"/>
    </xf>
    <xf numFmtId="3" fontId="25" fillId="2" borderId="2" xfId="0" applyNumberFormat="1" applyFont="1" applyFill="1" applyBorder="1" applyAlignment="1">
      <alignment horizontal="right" vertical="center" wrapText="1"/>
    </xf>
    <xf numFmtId="169" fontId="25" fillId="2" borderId="2" xfId="0" applyNumberFormat="1" applyFont="1" applyFill="1" applyBorder="1" applyAlignment="1">
      <alignment horizontal="right" vertical="center" wrapText="1"/>
    </xf>
    <xf numFmtId="3" fontId="28" fillId="2" borderId="2" xfId="2" applyNumberFormat="1" applyFont="1" applyFill="1" applyBorder="1" applyAlignment="1">
      <alignment horizontal="right" vertical="center"/>
    </xf>
    <xf numFmtId="164" fontId="28" fillId="2" borderId="2" xfId="2" quotePrefix="1" applyNumberFormat="1" applyFont="1" applyFill="1" applyBorder="1" applyAlignment="1">
      <alignment horizontal="right" vertical="center" wrapText="1"/>
    </xf>
    <xf numFmtId="3" fontId="28" fillId="2" borderId="2" xfId="0" applyNumberFormat="1" applyFont="1" applyFill="1" applyBorder="1" applyAlignment="1">
      <alignment horizontal="right" vertical="center" wrapText="1"/>
    </xf>
    <xf numFmtId="164" fontId="29" fillId="2" borderId="2" xfId="2" quotePrefix="1" applyNumberFormat="1" applyFont="1" applyFill="1" applyBorder="1" applyAlignment="1">
      <alignment horizontal="right" vertical="center" wrapText="1"/>
    </xf>
    <xf numFmtId="168" fontId="24" fillId="2" borderId="2" xfId="1" quotePrefix="1" applyNumberFormat="1" applyFont="1" applyFill="1" applyBorder="1" applyAlignment="1">
      <alignment horizontal="right" vertical="center" wrapText="1"/>
    </xf>
    <xf numFmtId="166" fontId="24" fillId="2" borderId="2" xfId="1" quotePrefix="1" applyNumberFormat="1" applyFont="1" applyFill="1" applyBorder="1" applyAlignment="1">
      <alignment horizontal="right" vertical="center" wrapText="1"/>
    </xf>
    <xf numFmtId="168" fontId="25" fillId="2" borderId="2" xfId="1" applyNumberFormat="1" applyFont="1" applyFill="1" applyBorder="1" applyAlignment="1">
      <alignment horizontal="right" vertical="center"/>
    </xf>
    <xf numFmtId="168" fontId="25" fillId="2" borderId="2" xfId="1" quotePrefix="1" applyNumberFormat="1" applyFont="1" applyFill="1" applyBorder="1" applyAlignment="1">
      <alignment horizontal="right" vertical="center" wrapText="1"/>
    </xf>
    <xf numFmtId="166" fontId="25" fillId="2" borderId="2" xfId="1" quotePrefix="1" applyNumberFormat="1" applyFont="1" applyFill="1" applyBorder="1" applyAlignment="1">
      <alignment horizontal="right" vertical="center" wrapText="1"/>
    </xf>
    <xf numFmtId="3" fontId="25" fillId="2" borderId="2" xfId="1" quotePrefix="1" applyNumberFormat="1" applyFont="1" applyFill="1" applyBorder="1" applyAlignment="1">
      <alignment horizontal="right" vertical="center" wrapText="1"/>
    </xf>
    <xf numFmtId="172" fontId="25" fillId="2" borderId="2" xfId="1" quotePrefix="1" applyNumberFormat="1" applyFont="1" applyFill="1" applyBorder="1" applyAlignment="1">
      <alignment horizontal="right" vertical="center" wrapText="1"/>
    </xf>
    <xf numFmtId="168" fontId="24" fillId="2" borderId="2" xfId="1" applyNumberFormat="1" applyFont="1" applyFill="1" applyBorder="1" applyAlignment="1">
      <alignment horizontal="right" vertical="center"/>
    </xf>
    <xf numFmtId="166" fontId="24" fillId="2" borderId="2" xfId="1" applyNumberFormat="1" applyFont="1" applyFill="1" applyBorder="1" applyAlignment="1">
      <alignment horizontal="right" vertical="center"/>
    </xf>
    <xf numFmtId="171" fontId="25" fillId="2" borderId="2" xfId="1" quotePrefix="1" applyNumberFormat="1" applyFont="1" applyFill="1" applyBorder="1" applyAlignment="1">
      <alignment horizontal="right" vertical="center" wrapText="1"/>
    </xf>
    <xf numFmtId="168" fontId="10" fillId="2" borderId="2" xfId="1" quotePrefix="1" applyNumberFormat="1" applyFont="1" applyFill="1" applyBorder="1" applyAlignment="1">
      <alignment horizontal="center" vertical="center" wrapText="1"/>
    </xf>
    <xf numFmtId="168" fontId="18" fillId="2" borderId="2" xfId="1" quotePrefix="1" applyNumberFormat="1" applyFont="1" applyFill="1" applyBorder="1" applyAlignment="1">
      <alignment horizontal="center" vertical="center" wrapText="1"/>
    </xf>
    <xf numFmtId="3" fontId="40" fillId="2" borderId="2" xfId="2" quotePrefix="1" applyNumberFormat="1" applyFont="1" applyFill="1" applyBorder="1" applyAlignment="1">
      <alignment horizontal="center" vertical="center" wrapText="1"/>
    </xf>
    <xf numFmtId="3" fontId="40" fillId="2" borderId="2" xfId="2" applyNumberFormat="1" applyFont="1" applyFill="1" applyBorder="1" applyAlignment="1">
      <alignment horizontal="left" vertical="center" wrapText="1"/>
    </xf>
    <xf numFmtId="164" fontId="18" fillId="2" borderId="2" xfId="12" applyNumberFormat="1" applyFont="1" applyFill="1" applyBorder="1" applyAlignment="1">
      <alignment horizontal="center" vertical="center" wrapText="1"/>
    </xf>
    <xf numFmtId="3" fontId="34" fillId="2" borderId="2" xfId="2" quotePrefix="1" applyNumberFormat="1" applyFont="1" applyFill="1" applyBorder="1" applyAlignment="1">
      <alignment horizontal="center" vertical="center" wrapText="1"/>
    </xf>
    <xf numFmtId="164" fontId="24" fillId="2" borderId="2" xfId="2" quotePrefix="1" applyNumberFormat="1" applyFont="1" applyFill="1" applyBorder="1" applyAlignment="1">
      <alignment horizontal="right" vertical="center" wrapText="1"/>
    </xf>
    <xf numFmtId="171" fontId="40" fillId="2" borderId="2" xfId="1" applyNumberFormat="1" applyFont="1" applyFill="1" applyBorder="1" applyAlignment="1">
      <alignment horizontal="right" vertical="center" wrapText="1"/>
    </xf>
    <xf numFmtId="3" fontId="40" fillId="2" borderId="2" xfId="2" quotePrefix="1" applyNumberFormat="1" applyFont="1" applyFill="1" applyBorder="1" applyAlignment="1">
      <alignment horizontal="right" vertical="center" wrapText="1"/>
    </xf>
    <xf numFmtId="166" fontId="35" fillId="2" borderId="2" xfId="2" quotePrefix="1" applyNumberFormat="1" applyFont="1" applyFill="1" applyBorder="1" applyAlignment="1">
      <alignment horizontal="right" vertical="center" wrapText="1"/>
    </xf>
    <xf numFmtId="3" fontId="31" fillId="2" borderId="2" xfId="2" quotePrefix="1" applyNumberFormat="1" applyFont="1" applyFill="1" applyBorder="1" applyAlignment="1">
      <alignment horizontal="center" vertical="center" wrapText="1"/>
    </xf>
    <xf numFmtId="166" fontId="5" fillId="2" borderId="0" xfId="2" applyNumberFormat="1" applyFont="1" applyFill="1" applyBorder="1" applyAlignment="1">
      <alignment vertical="center" wrapText="1"/>
    </xf>
    <xf numFmtId="168" fontId="41" fillId="2" borderId="2" xfId="1" quotePrefix="1" applyNumberFormat="1" applyFont="1" applyFill="1" applyBorder="1" applyAlignment="1">
      <alignment horizontal="center" vertical="center" wrapText="1"/>
    </xf>
    <xf numFmtId="3" fontId="6" fillId="2" borderId="0" xfId="2" quotePrefix="1" applyNumberFormat="1" applyFont="1" applyFill="1" applyBorder="1" applyAlignment="1">
      <alignment horizontal="center" vertical="center" wrapText="1"/>
    </xf>
    <xf numFmtId="3" fontId="6" fillId="2" borderId="0" xfId="2" applyNumberFormat="1" applyFont="1" applyFill="1" applyBorder="1" applyAlignment="1">
      <alignment vertical="center" wrapText="1"/>
    </xf>
    <xf numFmtId="166" fontId="25" fillId="2" borderId="2" xfId="0" applyNumberFormat="1" applyFont="1" applyFill="1" applyBorder="1" applyAlignment="1">
      <alignment horizontal="right" vertical="center" wrapText="1"/>
    </xf>
    <xf numFmtId="166" fontId="24" fillId="2" borderId="2" xfId="1" applyNumberFormat="1" applyFont="1" applyFill="1" applyBorder="1" applyAlignment="1">
      <alignment horizontal="right" vertical="center" wrapText="1"/>
    </xf>
    <xf numFmtId="1" fontId="4" fillId="2" borderId="0" xfId="2" applyNumberFormat="1" applyFont="1" applyFill="1" applyBorder="1" applyAlignment="1">
      <alignment horizontal="right" vertical="center"/>
    </xf>
    <xf numFmtId="1" fontId="6" fillId="2" borderId="0" xfId="2" applyNumberFormat="1" applyFont="1" applyFill="1" applyBorder="1" applyAlignment="1">
      <alignment vertical="center"/>
    </xf>
    <xf numFmtId="1" fontId="6" fillId="2" borderId="0" xfId="2" applyNumberFormat="1" applyFont="1" applyFill="1" applyBorder="1" applyAlignment="1">
      <alignment horizontal="center" vertical="center"/>
    </xf>
    <xf numFmtId="1" fontId="6" fillId="2" borderId="0" xfId="2" applyNumberFormat="1" applyFont="1" applyFill="1" applyAlignment="1">
      <alignment vertical="center"/>
    </xf>
    <xf numFmtId="1" fontId="3" fillId="2" borderId="0" xfId="2" applyNumberFormat="1" applyFont="1" applyFill="1" applyAlignment="1">
      <alignment horizontal="right" vertical="center"/>
    </xf>
    <xf numFmtId="1" fontId="4" fillId="2" borderId="0" xfId="2" applyNumberFormat="1" applyFont="1" applyFill="1" applyAlignment="1">
      <alignment vertical="center"/>
    </xf>
    <xf numFmtId="1" fontId="5" fillId="2" borderId="0" xfId="2" applyNumberFormat="1" applyFont="1" applyFill="1" applyAlignment="1">
      <alignment horizontal="center" vertical="center"/>
    </xf>
    <xf numFmtId="1" fontId="5" fillId="2" borderId="0" xfId="2" applyNumberFormat="1" applyFont="1" applyFill="1" applyAlignment="1">
      <alignment horizontal="center" vertical="center" wrapText="1"/>
    </xf>
    <xf numFmtId="1" fontId="4" fillId="2" borderId="0" xfId="2" applyNumberFormat="1" applyFont="1" applyFill="1" applyAlignment="1">
      <alignment horizontal="center" vertical="center" wrapText="1"/>
    </xf>
    <xf numFmtId="3" fontId="6" fillId="2" borderId="0" xfId="2" applyNumberFormat="1" applyFont="1" applyFill="1" applyBorder="1" applyAlignment="1">
      <alignment horizontal="center" vertical="center" wrapText="1"/>
    </xf>
    <xf numFmtId="3" fontId="15" fillId="2" borderId="0" xfId="2" applyNumberFormat="1" applyFont="1" applyFill="1" applyBorder="1" applyAlignment="1">
      <alignment horizontal="right" vertical="center" wrapText="1"/>
    </xf>
    <xf numFmtId="3" fontId="15" fillId="2" borderId="0" xfId="2" applyNumberFormat="1" applyFont="1" applyFill="1" applyBorder="1" applyAlignment="1">
      <alignment vertical="center" wrapText="1"/>
    </xf>
    <xf numFmtId="3" fontId="15" fillId="2" borderId="0" xfId="2" applyNumberFormat="1" applyFont="1" applyFill="1" applyBorder="1" applyAlignment="1">
      <alignment horizontal="center" vertical="center" wrapText="1"/>
    </xf>
    <xf numFmtId="166" fontId="6" fillId="2" borderId="0" xfId="2" applyNumberFormat="1" applyFont="1" applyFill="1" applyBorder="1" applyAlignment="1">
      <alignment vertical="center" wrapText="1"/>
    </xf>
    <xf numFmtId="166" fontId="15" fillId="2" borderId="0" xfId="2" applyNumberFormat="1" applyFont="1" applyFill="1" applyBorder="1" applyAlignment="1">
      <alignment vertical="center" wrapText="1"/>
    </xf>
    <xf numFmtId="3" fontId="4" fillId="2" borderId="2" xfId="2" applyNumberFormat="1" applyFont="1" applyFill="1" applyBorder="1" applyAlignment="1">
      <alignment horizontal="center" vertical="center" wrapText="1"/>
    </xf>
    <xf numFmtId="3" fontId="4" fillId="2" borderId="15" xfId="2" applyNumberFormat="1" applyFont="1" applyFill="1" applyBorder="1" applyAlignment="1">
      <alignment horizontal="center" vertical="center" wrapText="1"/>
    </xf>
    <xf numFmtId="3" fontId="31" fillId="2" borderId="0" xfId="2" applyNumberFormat="1" applyFont="1" applyFill="1" applyBorder="1" applyAlignment="1">
      <alignment horizontal="center" vertical="center" wrapText="1"/>
    </xf>
    <xf numFmtId="3" fontId="4" fillId="2" borderId="0" xfId="2" applyNumberFormat="1" applyFont="1" applyFill="1" applyBorder="1" applyAlignment="1">
      <alignment horizontal="center" vertical="center" wrapText="1"/>
    </xf>
    <xf numFmtId="166" fontId="6" fillId="2" borderId="0" xfId="2" applyNumberFormat="1" applyFont="1" applyFill="1" applyBorder="1" applyAlignment="1">
      <alignment horizontal="center" vertical="center" wrapText="1"/>
    </xf>
    <xf numFmtId="3" fontId="20" fillId="2" borderId="2" xfId="2" quotePrefix="1" applyNumberFormat="1" applyFont="1" applyFill="1" applyBorder="1" applyAlignment="1">
      <alignment horizontal="center" vertical="center" wrapText="1"/>
    </xf>
    <xf numFmtId="3" fontId="20" fillId="2" borderId="14" xfId="2" quotePrefix="1" applyNumberFormat="1" applyFont="1" applyFill="1" applyBorder="1" applyAlignment="1">
      <alignment horizontal="center" vertical="center" wrapText="1"/>
    </xf>
    <xf numFmtId="3" fontId="20" fillId="2" borderId="0" xfId="2" quotePrefix="1" applyNumberFormat="1" applyFont="1" applyFill="1" applyBorder="1" applyAlignment="1">
      <alignment horizontal="center" vertical="center" wrapText="1"/>
    </xf>
    <xf numFmtId="3" fontId="20" fillId="2" borderId="0" xfId="2" applyNumberFormat="1" applyFont="1" applyFill="1" applyBorder="1" applyAlignment="1">
      <alignment vertical="center" wrapText="1"/>
    </xf>
    <xf numFmtId="3" fontId="5" fillId="2" borderId="2" xfId="2" applyNumberFormat="1" applyFont="1" applyFill="1" applyBorder="1" applyAlignment="1">
      <alignment horizontal="center" vertical="center" wrapText="1"/>
    </xf>
    <xf numFmtId="3" fontId="5" fillId="2" borderId="2" xfId="2" quotePrefix="1" applyNumberFormat="1" applyFont="1" applyFill="1" applyBorder="1" applyAlignment="1">
      <alignment horizontal="center" vertical="center" wrapText="1"/>
    </xf>
    <xf numFmtId="3" fontId="35" fillId="2" borderId="2" xfId="2" quotePrefix="1" applyNumberFormat="1" applyFont="1" applyFill="1" applyBorder="1" applyAlignment="1">
      <alignment horizontal="right" vertical="center" wrapText="1"/>
    </xf>
    <xf numFmtId="3" fontId="5" fillId="2" borderId="14" xfId="2" quotePrefix="1" applyNumberFormat="1" applyFont="1" applyFill="1" applyBorder="1" applyAlignment="1">
      <alignment horizontal="center" vertical="center" wrapText="1"/>
    </xf>
    <xf numFmtId="169" fontId="31" fillId="2" borderId="0" xfId="2" quotePrefix="1" applyNumberFormat="1" applyFont="1" applyFill="1" applyBorder="1" applyAlignment="1">
      <alignment horizontal="left" vertical="center" wrapText="1"/>
    </xf>
    <xf numFmtId="170" fontId="5" fillId="2" borderId="0" xfId="2" applyNumberFormat="1" applyFont="1" applyFill="1" applyBorder="1" applyAlignment="1">
      <alignment vertical="center" wrapText="1"/>
    </xf>
    <xf numFmtId="166" fontId="5" fillId="2" borderId="0" xfId="2" quotePrefix="1" applyNumberFormat="1" applyFont="1" applyFill="1" applyBorder="1" applyAlignment="1">
      <alignment horizontal="center" vertical="center" wrapText="1"/>
    </xf>
    <xf numFmtId="4" fontId="5" fillId="2" borderId="0" xfId="2" applyNumberFormat="1" applyFont="1" applyFill="1" applyBorder="1" applyAlignment="1">
      <alignment vertical="center" wrapText="1"/>
    </xf>
    <xf numFmtId="3" fontId="23" fillId="2" borderId="2" xfId="2" quotePrefix="1" applyNumberFormat="1" applyFont="1" applyFill="1" applyBorder="1" applyAlignment="1">
      <alignment horizontal="center" vertical="center" wrapText="1"/>
    </xf>
    <xf numFmtId="3" fontId="23" fillId="2" borderId="2" xfId="2" quotePrefix="1" applyNumberFormat="1" applyFont="1" applyFill="1" applyBorder="1" applyAlignment="1">
      <alignment horizontal="left" vertical="center" wrapText="1"/>
    </xf>
    <xf numFmtId="3" fontId="7" fillId="2" borderId="2" xfId="2" quotePrefix="1" applyNumberFormat="1" applyFont="1" applyFill="1" applyBorder="1" applyAlignment="1">
      <alignment horizontal="center" vertical="center" wrapText="1"/>
    </xf>
    <xf numFmtId="3" fontId="22" fillId="2" borderId="2" xfId="2" quotePrefix="1" applyNumberFormat="1" applyFont="1" applyFill="1" applyBorder="1" applyAlignment="1">
      <alignment horizontal="center" vertical="center" wrapText="1"/>
    </xf>
    <xf numFmtId="4" fontId="20" fillId="2" borderId="2" xfId="2" quotePrefix="1" applyNumberFormat="1" applyFont="1" applyFill="1" applyBorder="1" applyAlignment="1">
      <alignment horizontal="right" vertical="center" wrapText="1"/>
    </xf>
    <xf numFmtId="3" fontId="7" fillId="2" borderId="0" xfId="2" quotePrefix="1" applyNumberFormat="1" applyFont="1" applyFill="1" applyBorder="1" applyAlignment="1">
      <alignment horizontal="center" vertical="center" wrapText="1"/>
    </xf>
    <xf numFmtId="166" fontId="6" fillId="2" borderId="0" xfId="2" quotePrefix="1" applyNumberFormat="1" applyFont="1" applyFill="1" applyBorder="1" applyAlignment="1">
      <alignment horizontal="center" vertical="center" wrapText="1"/>
    </xf>
    <xf numFmtId="3" fontId="7" fillId="2" borderId="0" xfId="2" applyNumberFormat="1" applyFont="1" applyFill="1" applyBorder="1" applyAlignment="1">
      <alignment vertical="center" wrapText="1"/>
    </xf>
    <xf numFmtId="4" fontId="7" fillId="2" borderId="0" xfId="2" applyNumberFormat="1" applyFont="1" applyFill="1" applyBorder="1" applyAlignment="1">
      <alignment vertical="center" wrapText="1"/>
    </xf>
    <xf numFmtId="3" fontId="25" fillId="2" borderId="2" xfId="2" quotePrefix="1" applyNumberFormat="1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vertical="center" wrapText="1"/>
    </xf>
    <xf numFmtId="3" fontId="6" fillId="2" borderId="2" xfId="2" quotePrefix="1" applyNumberFormat="1" applyFont="1" applyFill="1" applyBorder="1" applyAlignment="1">
      <alignment horizontal="center" vertical="center" wrapText="1"/>
    </xf>
    <xf numFmtId="4" fontId="10" fillId="2" borderId="2" xfId="2" quotePrefix="1" applyNumberFormat="1" applyFont="1" applyFill="1" applyBorder="1" applyAlignment="1">
      <alignment horizontal="right" vertical="center" wrapText="1"/>
    </xf>
    <xf numFmtId="0" fontId="25" fillId="2" borderId="2" xfId="0" applyFont="1" applyFill="1" applyBorder="1" applyAlignment="1">
      <alignment vertical="center" wrapText="1"/>
    </xf>
    <xf numFmtId="3" fontId="10" fillId="2" borderId="2" xfId="2" quotePrefix="1" applyNumberFormat="1" applyFont="1" applyFill="1" applyBorder="1" applyAlignment="1">
      <alignment horizontal="right" vertical="center" wrapText="1"/>
    </xf>
    <xf numFmtId="0" fontId="25" fillId="2" borderId="2" xfId="0" applyFont="1" applyFill="1" applyBorder="1" applyAlignment="1">
      <alignment vertical="center"/>
    </xf>
    <xf numFmtId="0" fontId="25" fillId="2" borderId="2" xfId="3" applyNumberFormat="1" applyFont="1" applyFill="1" applyBorder="1" applyAlignment="1">
      <alignment horizontal="justify" vertical="center" wrapText="1"/>
    </xf>
    <xf numFmtId="166" fontId="9" fillId="2" borderId="2" xfId="2" quotePrefix="1" applyNumberFormat="1" applyFont="1" applyFill="1" applyBorder="1" applyAlignment="1">
      <alignment horizontal="right" vertical="center" wrapText="1"/>
    </xf>
    <xf numFmtId="3" fontId="29" fillId="2" borderId="2" xfId="2" quotePrefix="1" applyNumberFormat="1" applyFont="1" applyFill="1" applyBorder="1" applyAlignment="1">
      <alignment horizontal="left" vertical="center" wrapText="1"/>
    </xf>
    <xf numFmtId="3" fontId="28" fillId="2" borderId="2" xfId="2" quotePrefix="1" applyNumberFormat="1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left" vertical="center" wrapText="1"/>
    </xf>
    <xf numFmtId="3" fontId="9" fillId="2" borderId="2" xfId="2" quotePrefix="1" applyNumberFormat="1" applyFont="1" applyFill="1" applyBorder="1" applyAlignment="1">
      <alignment horizontal="center" vertical="center" wrapText="1"/>
    </xf>
    <xf numFmtId="0" fontId="19" fillId="2" borderId="2" xfId="4" applyFont="1" applyFill="1" applyBorder="1" applyAlignment="1">
      <alignment horizontal="center" vertical="center" wrapText="1"/>
    </xf>
    <xf numFmtId="0" fontId="19" fillId="2" borderId="2" xfId="4" quotePrefix="1" applyFont="1" applyFill="1" applyBorder="1" applyAlignment="1">
      <alignment horizontal="center" vertical="center" wrapText="1"/>
    </xf>
    <xf numFmtId="167" fontId="10" fillId="2" borderId="2" xfId="1" applyNumberFormat="1" applyFont="1" applyFill="1" applyBorder="1" applyAlignment="1">
      <alignment horizontal="left" vertical="center" wrapText="1"/>
    </xf>
    <xf numFmtId="3" fontId="28" fillId="2" borderId="2" xfId="2" quotePrefix="1" applyNumberFormat="1" applyFont="1" applyFill="1" applyBorder="1" applyAlignment="1">
      <alignment horizontal="left" vertical="center" wrapText="1"/>
    </xf>
    <xf numFmtId="3" fontId="9" fillId="2" borderId="0" xfId="2" quotePrefix="1" applyNumberFormat="1" applyFont="1" applyFill="1" applyBorder="1" applyAlignment="1">
      <alignment horizontal="center" vertical="center" wrapText="1"/>
    </xf>
    <xf numFmtId="3" fontId="9" fillId="2" borderId="0" xfId="2" applyNumberFormat="1" applyFont="1" applyFill="1" applyBorder="1" applyAlignment="1">
      <alignment vertical="center" wrapText="1"/>
    </xf>
    <xf numFmtId="166" fontId="20" fillId="2" borderId="2" xfId="2" quotePrefix="1" applyNumberFormat="1" applyFont="1" applyFill="1" applyBorder="1" applyAlignment="1">
      <alignment horizontal="right" vertical="center" wrapText="1"/>
    </xf>
    <xf numFmtId="3" fontId="31" fillId="2" borderId="0" xfId="2" quotePrefix="1" applyNumberFormat="1" applyFont="1" applyFill="1" applyBorder="1" applyAlignment="1">
      <alignment horizontal="left" vertical="center" wrapText="1"/>
    </xf>
    <xf numFmtId="166" fontId="31" fillId="2" borderId="0" xfId="2" applyNumberFormat="1" applyFont="1" applyFill="1" applyBorder="1" applyAlignment="1">
      <alignment vertical="center" wrapText="1"/>
    </xf>
    <xf numFmtId="3" fontId="39" fillId="2" borderId="0" xfId="2" quotePrefix="1" applyNumberFormat="1" applyFont="1" applyFill="1" applyBorder="1" applyAlignment="1">
      <alignment horizontal="left" vertical="center" wrapText="1"/>
    </xf>
    <xf numFmtId="3" fontId="18" fillId="2" borderId="2" xfId="2" quotePrefix="1" applyNumberFormat="1" applyFont="1" applyFill="1" applyBorder="1" applyAlignment="1">
      <alignment horizontal="right" vertical="center" wrapText="1"/>
    </xf>
    <xf numFmtId="3" fontId="28" fillId="2" borderId="2" xfId="2" applyNumberFormat="1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11" applyFont="1" applyFill="1" applyBorder="1" applyAlignment="1">
      <alignment horizontal="center" vertical="center" wrapText="1"/>
    </xf>
    <xf numFmtId="3" fontId="36" fillId="2" borderId="0" xfId="2" quotePrefix="1" applyNumberFormat="1" applyFont="1" applyFill="1" applyBorder="1" applyAlignment="1">
      <alignment horizontal="center" vertical="center" wrapText="1"/>
    </xf>
    <xf numFmtId="1" fontId="24" fillId="2" borderId="2" xfId="2" applyNumberFormat="1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3" fontId="10" fillId="2" borderId="2" xfId="12" applyNumberFormat="1" applyFont="1" applyFill="1" applyBorder="1" applyAlignment="1">
      <alignment horizontal="center" vertical="center" wrapText="1"/>
    </xf>
    <xf numFmtId="0" fontId="10" fillId="2" borderId="2" xfId="11" quotePrefix="1" applyFont="1" applyFill="1" applyBorder="1" applyAlignment="1">
      <alignment horizontal="center" vertical="center" wrapText="1"/>
    </xf>
    <xf numFmtId="3" fontId="29" fillId="2" borderId="2" xfId="2" quotePrefix="1" applyNumberFormat="1" applyFont="1" applyFill="1" applyBorder="1" applyAlignment="1">
      <alignment horizontal="center" vertical="center" wrapText="1"/>
    </xf>
    <xf numFmtId="1" fontId="10" fillId="2" borderId="2" xfId="2" applyNumberFormat="1" applyFont="1" applyFill="1" applyBorder="1" applyAlignment="1">
      <alignment horizontal="center" vertical="center" wrapText="1"/>
    </xf>
    <xf numFmtId="0" fontId="10" fillId="2" borderId="2" xfId="13" applyFont="1" applyFill="1" applyBorder="1" applyAlignment="1">
      <alignment horizontal="center" vertical="center" wrapText="1"/>
    </xf>
    <xf numFmtId="3" fontId="10" fillId="2" borderId="2" xfId="13" applyNumberFormat="1" applyFont="1" applyFill="1" applyBorder="1" applyAlignment="1">
      <alignment horizontal="center" vertical="center" wrapText="1"/>
    </xf>
    <xf numFmtId="3" fontId="10" fillId="2" borderId="2" xfId="2" applyNumberFormat="1" applyFont="1" applyFill="1" applyBorder="1" applyAlignment="1">
      <alignment horizontal="center" vertical="center" wrapText="1"/>
    </xf>
    <xf numFmtId="166" fontId="9" fillId="2" borderId="0" xfId="2" applyNumberFormat="1" applyFont="1" applyFill="1" applyBorder="1" applyAlignment="1">
      <alignment vertical="center" wrapText="1"/>
    </xf>
    <xf numFmtId="3" fontId="33" fillId="2" borderId="2" xfId="2" quotePrefix="1" applyNumberFormat="1" applyFont="1" applyFill="1" applyBorder="1" applyAlignment="1">
      <alignment horizontal="center" vertical="center" wrapText="1"/>
    </xf>
    <xf numFmtId="0" fontId="36" fillId="2" borderId="2" xfId="13" applyFont="1" applyFill="1" applyBorder="1" applyAlignment="1">
      <alignment horizontal="left" vertical="center" wrapText="1"/>
    </xf>
    <xf numFmtId="3" fontId="37" fillId="2" borderId="2" xfId="2" quotePrefix="1" applyNumberFormat="1" applyFont="1" applyFill="1" applyBorder="1" applyAlignment="1">
      <alignment horizontal="center" vertical="center" wrapText="1"/>
    </xf>
    <xf numFmtId="3" fontId="36" fillId="2" borderId="2" xfId="2" quotePrefix="1" applyNumberFormat="1" applyFont="1" applyFill="1" applyBorder="1" applyAlignment="1">
      <alignment horizontal="center" vertical="center" wrapText="1"/>
    </xf>
    <xf numFmtId="166" fontId="36" fillId="2" borderId="0" xfId="2" applyNumberFormat="1" applyFont="1" applyFill="1" applyBorder="1" applyAlignment="1">
      <alignment vertical="center" wrapText="1"/>
    </xf>
    <xf numFmtId="3" fontId="36" fillId="2" borderId="0" xfId="2" applyNumberFormat="1" applyFont="1" applyFill="1" applyBorder="1" applyAlignment="1">
      <alignment vertical="center" wrapText="1"/>
    </xf>
    <xf numFmtId="3" fontId="6" fillId="2" borderId="0" xfId="2" quotePrefix="1" applyNumberFormat="1" applyFont="1" applyFill="1" applyBorder="1" applyAlignment="1">
      <alignment horizontal="left" vertical="center" wrapText="1"/>
    </xf>
    <xf numFmtId="3" fontId="31" fillId="2" borderId="0" xfId="2" applyNumberFormat="1" applyFont="1" applyFill="1" applyBorder="1" applyAlignment="1">
      <alignment vertical="center" wrapText="1"/>
    </xf>
    <xf numFmtId="0" fontId="10" fillId="2" borderId="2" xfId="12" applyFont="1" applyFill="1" applyBorder="1" applyAlignment="1">
      <alignment horizontal="center" vertical="center" wrapText="1"/>
    </xf>
    <xf numFmtId="4" fontId="6" fillId="2" borderId="0" xfId="2" quotePrefix="1" applyNumberFormat="1" applyFont="1" applyFill="1" applyBorder="1" applyAlignment="1">
      <alignment horizontal="right" vertical="center" wrapText="1"/>
    </xf>
    <xf numFmtId="4" fontId="38" fillId="2" borderId="2" xfId="2" quotePrefix="1" applyNumberFormat="1" applyFont="1" applyFill="1" applyBorder="1" applyAlignment="1">
      <alignment horizontal="right" vertical="center" wrapText="1"/>
    </xf>
    <xf numFmtId="166" fontId="6" fillId="2" borderId="0" xfId="2" quotePrefix="1" applyNumberFormat="1" applyFont="1" applyFill="1" applyBorder="1" applyAlignment="1">
      <alignment horizontal="right" vertical="center" wrapText="1"/>
    </xf>
    <xf numFmtId="3" fontId="5" fillId="2" borderId="0" xfId="2" quotePrefix="1" applyNumberFormat="1" applyFont="1" applyFill="1" applyBorder="1" applyAlignment="1">
      <alignment horizontal="right" vertical="center" wrapText="1"/>
    </xf>
    <xf numFmtId="3" fontId="28" fillId="2" borderId="2" xfId="2" applyNumberFormat="1" applyFont="1" applyFill="1" applyBorder="1" applyAlignment="1">
      <alignment vertical="center" wrapText="1"/>
    </xf>
    <xf numFmtId="1" fontId="10" fillId="2" borderId="2" xfId="2" quotePrefix="1" applyNumberFormat="1" applyFont="1" applyFill="1" applyBorder="1" applyAlignment="1">
      <alignment horizontal="center" vertical="center" wrapText="1"/>
    </xf>
    <xf numFmtId="169" fontId="9" fillId="2" borderId="0" xfId="2" applyNumberFormat="1" applyFont="1" applyFill="1" applyBorder="1" applyAlignment="1">
      <alignment vertical="center" wrapText="1"/>
    </xf>
    <xf numFmtId="3" fontId="5" fillId="2" borderId="2" xfId="2" quotePrefix="1" applyNumberFormat="1" applyFont="1" applyFill="1" applyBorder="1" applyAlignment="1">
      <alignment horizontal="right" vertical="center" wrapText="1"/>
    </xf>
    <xf numFmtId="3" fontId="29" fillId="2" borderId="2" xfId="2" applyNumberFormat="1" applyFont="1" applyFill="1" applyBorder="1" applyAlignment="1">
      <alignment horizontal="left" vertical="center" wrapText="1"/>
    </xf>
    <xf numFmtId="3" fontId="15" fillId="2" borderId="2" xfId="2" quotePrefix="1" applyNumberFormat="1" applyFont="1" applyFill="1" applyBorder="1" applyAlignment="1">
      <alignment horizontal="center" vertical="center" wrapText="1"/>
    </xf>
    <xf numFmtId="3" fontId="15" fillId="2" borderId="0" xfId="2" quotePrefix="1" applyNumberFormat="1" applyFont="1" applyFill="1" applyBorder="1" applyAlignment="1">
      <alignment horizontal="center" vertical="center" wrapText="1"/>
    </xf>
    <xf numFmtId="168" fontId="40" fillId="2" borderId="2" xfId="1" applyNumberFormat="1" applyFont="1" applyFill="1" applyBorder="1" applyAlignment="1">
      <alignment horizontal="right" vertical="center" wrapText="1"/>
    </xf>
    <xf numFmtId="164" fontId="10" fillId="2" borderId="2" xfId="12" applyNumberFormat="1" applyFont="1" applyFill="1" applyBorder="1" applyAlignment="1">
      <alignment horizontal="center" vertical="center" wrapText="1"/>
    </xf>
    <xf numFmtId="3" fontId="10" fillId="2" borderId="2" xfId="15" applyNumberFormat="1" applyFont="1" applyFill="1" applyBorder="1" applyAlignment="1">
      <alignment horizontal="center" vertical="center" wrapText="1"/>
    </xf>
    <xf numFmtId="3" fontId="18" fillId="2" borderId="2" xfId="15" applyNumberFormat="1" applyFont="1" applyFill="1" applyBorder="1" applyAlignment="1">
      <alignment horizontal="center" vertical="center" wrapText="1"/>
    </xf>
    <xf numFmtId="164" fontId="32" fillId="2" borderId="2" xfId="12" quotePrefix="1" applyNumberFormat="1" applyFont="1" applyFill="1" applyBorder="1" applyAlignment="1">
      <alignment horizontal="center" vertical="center" wrapText="1"/>
    </xf>
    <xf numFmtId="166" fontId="38" fillId="2" borderId="2" xfId="15" applyNumberFormat="1" applyFont="1" applyFill="1" applyBorder="1" applyAlignment="1">
      <alignment horizontal="right" vertical="center" wrapText="1"/>
    </xf>
    <xf numFmtId="166" fontId="31" fillId="2" borderId="2" xfId="2" applyNumberFormat="1" applyFont="1" applyFill="1" applyBorder="1" applyAlignment="1">
      <alignment vertical="center" wrapText="1"/>
    </xf>
    <xf numFmtId="3" fontId="38" fillId="2" borderId="2" xfId="2" applyNumberFormat="1" applyFont="1" applyFill="1" applyBorder="1" applyAlignment="1">
      <alignment horizontal="left" vertical="center" wrapText="1"/>
    </xf>
    <xf numFmtId="164" fontId="25" fillId="2" borderId="2" xfId="2" quotePrefix="1" applyNumberFormat="1" applyFont="1" applyFill="1" applyBorder="1" applyAlignment="1">
      <alignment horizontal="right" vertical="center" wrapText="1"/>
    </xf>
    <xf numFmtId="171" fontId="38" fillId="2" borderId="2" xfId="1" applyNumberFormat="1" applyFont="1" applyFill="1" applyBorder="1" applyAlignment="1">
      <alignment horizontal="right" vertical="center" wrapText="1"/>
    </xf>
    <xf numFmtId="3" fontId="38" fillId="2" borderId="2" xfId="2" quotePrefix="1" applyNumberFormat="1" applyFont="1" applyFill="1" applyBorder="1" applyAlignment="1">
      <alignment horizontal="right" vertical="center" wrapText="1"/>
    </xf>
    <xf numFmtId="164" fontId="38" fillId="2" borderId="2" xfId="2" quotePrefix="1" applyNumberFormat="1" applyFont="1" applyFill="1" applyBorder="1" applyAlignment="1">
      <alignment horizontal="right" vertical="center" wrapText="1"/>
    </xf>
    <xf numFmtId="3" fontId="39" fillId="2" borderId="0" xfId="2" quotePrefix="1" applyNumberFormat="1" applyFont="1" applyFill="1" applyBorder="1" applyAlignment="1">
      <alignment horizontal="center" vertical="center" wrapText="1"/>
    </xf>
    <xf numFmtId="3" fontId="38" fillId="2" borderId="2" xfId="0" applyNumberFormat="1" applyFont="1" applyFill="1" applyBorder="1" applyAlignment="1">
      <alignment horizontal="right" vertical="center" wrapText="1"/>
    </xf>
    <xf numFmtId="3" fontId="39" fillId="2" borderId="2" xfId="2" quotePrefix="1" applyNumberFormat="1" applyFont="1" applyFill="1" applyBorder="1" applyAlignment="1">
      <alignment horizontal="center" vertical="center" wrapText="1"/>
    </xf>
    <xf numFmtId="3" fontId="5" fillId="2" borderId="2" xfId="2" applyNumberFormat="1" applyFont="1" applyFill="1" applyBorder="1" applyAlignment="1">
      <alignment horizontal="left" vertical="center" wrapText="1"/>
    </xf>
    <xf numFmtId="3" fontId="31" fillId="2" borderId="0" xfId="2" quotePrefix="1" applyNumberFormat="1" applyFont="1" applyFill="1" applyBorder="1" applyAlignment="1">
      <alignment horizontal="center" vertical="center" wrapText="1"/>
    </xf>
    <xf numFmtId="168" fontId="24" fillId="2" borderId="2" xfId="1" quotePrefix="1" applyNumberFormat="1" applyFont="1" applyFill="1" applyBorder="1" applyAlignment="1">
      <alignment horizontal="center" vertical="center" wrapText="1"/>
    </xf>
    <xf numFmtId="168" fontId="24" fillId="2" borderId="2" xfId="1" applyNumberFormat="1" applyFont="1" applyFill="1" applyBorder="1" applyAlignment="1">
      <alignment vertical="center" wrapText="1"/>
    </xf>
    <xf numFmtId="168" fontId="18" fillId="2" borderId="2" xfId="1" quotePrefix="1" applyNumberFormat="1" applyFont="1" applyFill="1" applyBorder="1" applyAlignment="1">
      <alignment horizontal="right" vertical="center" wrapText="1"/>
    </xf>
    <xf numFmtId="168" fontId="18" fillId="2" borderId="0" xfId="1" quotePrefix="1" applyNumberFormat="1" applyFont="1" applyFill="1" applyBorder="1" applyAlignment="1">
      <alignment horizontal="center" vertical="center" wrapText="1"/>
    </xf>
    <xf numFmtId="168" fontId="18" fillId="2" borderId="0" xfId="1" applyNumberFormat="1" applyFont="1" applyFill="1" applyBorder="1" applyAlignment="1">
      <alignment vertical="center" wrapText="1"/>
    </xf>
    <xf numFmtId="168" fontId="18" fillId="2" borderId="2" xfId="1" applyNumberFormat="1" applyFont="1" applyFill="1" applyBorder="1" applyAlignment="1">
      <alignment vertical="center" wrapText="1"/>
    </xf>
    <xf numFmtId="168" fontId="21" fillId="2" borderId="2" xfId="1" applyNumberFormat="1" applyFont="1" applyFill="1" applyBorder="1" applyAlignment="1">
      <alignment vertical="center" wrapText="1"/>
    </xf>
    <xf numFmtId="168" fontId="25" fillId="2" borderId="2" xfId="1" quotePrefix="1" applyNumberFormat="1" applyFont="1" applyFill="1" applyBorder="1" applyAlignment="1">
      <alignment horizontal="center" vertical="center" wrapText="1"/>
    </xf>
    <xf numFmtId="168" fontId="25" fillId="2" borderId="2" xfId="1" applyNumberFormat="1" applyFont="1" applyFill="1" applyBorder="1" applyAlignment="1">
      <alignment horizontal="left" vertical="center" wrapText="1"/>
    </xf>
    <xf numFmtId="168" fontId="10" fillId="2" borderId="2" xfId="1" applyNumberFormat="1" applyFont="1" applyFill="1" applyBorder="1" applyAlignment="1">
      <alignment horizontal="center" vertical="center" wrapText="1"/>
    </xf>
    <xf numFmtId="168" fontId="25" fillId="2" borderId="2" xfId="1" applyNumberFormat="1" applyFont="1" applyFill="1" applyBorder="1" applyAlignment="1">
      <alignment horizontal="center" vertical="center" wrapText="1"/>
    </xf>
    <xf numFmtId="168" fontId="5" fillId="2" borderId="0" xfId="1" quotePrefix="1" applyNumberFormat="1" applyFont="1" applyFill="1" applyBorder="1" applyAlignment="1">
      <alignment horizontal="center" vertical="center" wrapText="1"/>
    </xf>
    <xf numFmtId="168" fontId="5" fillId="2" borderId="0" xfId="1" applyNumberFormat="1" applyFont="1" applyFill="1" applyBorder="1" applyAlignment="1">
      <alignment vertical="center" wrapText="1"/>
    </xf>
    <xf numFmtId="168" fontId="5" fillId="2" borderId="2" xfId="1" applyNumberFormat="1" applyFont="1" applyFill="1" applyBorder="1" applyAlignment="1">
      <alignment vertical="center" wrapText="1"/>
    </xf>
    <xf numFmtId="168" fontId="10" fillId="2" borderId="2" xfId="1" applyNumberFormat="1" applyFont="1" applyFill="1" applyBorder="1" applyAlignment="1">
      <alignment horizontal="center" wrapText="1"/>
    </xf>
    <xf numFmtId="171" fontId="5" fillId="2" borderId="0" xfId="1" applyNumberFormat="1" applyFont="1" applyFill="1" applyBorder="1" applyAlignment="1">
      <alignment vertical="center" wrapText="1"/>
    </xf>
    <xf numFmtId="168" fontId="18" fillId="2" borderId="2" xfId="1" applyNumberFormat="1" applyFont="1" applyFill="1" applyBorder="1" applyAlignment="1">
      <alignment horizontal="center" wrapText="1"/>
    </xf>
    <xf numFmtId="168" fontId="18" fillId="2" borderId="2" xfId="1" applyNumberFormat="1" applyFont="1" applyFill="1" applyBorder="1" applyAlignment="1">
      <alignment horizontal="center"/>
    </xf>
    <xf numFmtId="168" fontId="18" fillId="2" borderId="2" xfId="1" applyNumberFormat="1" applyFont="1" applyFill="1" applyBorder="1" applyAlignment="1">
      <alignment horizontal="center" vertical="center" wrapText="1"/>
    </xf>
    <xf numFmtId="168" fontId="5" fillId="2" borderId="2" xfId="1" applyNumberFormat="1" applyFont="1" applyFill="1" applyBorder="1" applyAlignment="1">
      <alignment horizontal="right" vertical="center"/>
    </xf>
    <xf numFmtId="168" fontId="5" fillId="2" borderId="14" xfId="1" applyNumberFormat="1" applyFont="1" applyFill="1" applyBorder="1" applyAlignment="1">
      <alignment horizontal="right" vertical="center"/>
    </xf>
    <xf numFmtId="168" fontId="5" fillId="2" borderId="0" xfId="1" applyNumberFormat="1" applyFont="1" applyFill="1" applyBorder="1" applyAlignment="1">
      <alignment horizontal="right" vertical="center"/>
    </xf>
    <xf numFmtId="168" fontId="25" fillId="2" borderId="2" xfId="1" applyNumberFormat="1" applyFont="1" applyFill="1" applyBorder="1" applyAlignment="1">
      <alignment vertical="center" wrapText="1"/>
    </xf>
    <xf numFmtId="3" fontId="24" fillId="2" borderId="2" xfId="1" quotePrefix="1" applyNumberFormat="1" applyFont="1" applyFill="1" applyBorder="1" applyAlignment="1">
      <alignment horizontal="center" vertical="center" wrapText="1"/>
    </xf>
    <xf numFmtId="168" fontId="5" fillId="2" borderId="2" xfId="1" quotePrefix="1" applyNumberFormat="1" applyFont="1" applyFill="1" applyBorder="1" applyAlignment="1">
      <alignment horizontal="center" vertical="center" wrapText="1"/>
    </xf>
    <xf numFmtId="168" fontId="27" fillId="2" borderId="2" xfId="1" applyNumberFormat="1" applyFont="1" applyFill="1" applyBorder="1" applyAlignment="1">
      <alignment horizontal="left" vertical="center" wrapText="1"/>
    </xf>
    <xf numFmtId="171" fontId="24" fillId="2" borderId="2" xfId="1" quotePrefix="1" applyNumberFormat="1" applyFont="1" applyFill="1" applyBorder="1" applyAlignment="1">
      <alignment horizontal="center" vertical="center" wrapText="1"/>
    </xf>
    <xf numFmtId="168" fontId="6" fillId="2" borderId="0" xfId="1" quotePrefix="1" applyNumberFormat="1" applyFont="1" applyFill="1" applyBorder="1" applyAlignment="1">
      <alignment horizontal="center" vertical="center" wrapText="1"/>
    </xf>
    <xf numFmtId="168" fontId="6" fillId="2" borderId="0" xfId="1" applyNumberFormat="1" applyFont="1" applyFill="1" applyBorder="1" applyAlignment="1">
      <alignment vertical="center" wrapText="1"/>
    </xf>
    <xf numFmtId="168" fontId="25" fillId="2" borderId="2" xfId="1" applyNumberFormat="1" applyFont="1" applyFill="1" applyBorder="1" applyAlignment="1">
      <alignment horizontal="justify" vertical="center" wrapText="1"/>
    </xf>
    <xf numFmtId="166" fontId="25" fillId="2" borderId="2" xfId="1" applyNumberFormat="1" applyFont="1" applyFill="1" applyBorder="1" applyAlignment="1">
      <alignment horizontal="right" vertical="center"/>
    </xf>
    <xf numFmtId="168" fontId="6" fillId="2" borderId="0" xfId="1" applyNumberFormat="1" applyFont="1" applyFill="1" applyAlignment="1">
      <alignment vertical="center"/>
    </xf>
    <xf numFmtId="168" fontId="25" fillId="2" borderId="2" xfId="1" applyNumberFormat="1" applyFont="1" applyFill="1" applyBorder="1" applyAlignment="1">
      <alignment vertical="center"/>
    </xf>
    <xf numFmtId="3" fontId="25" fillId="2" borderId="2" xfId="1" applyNumberFormat="1" applyFont="1" applyFill="1" applyBorder="1" applyAlignment="1">
      <alignment vertical="center"/>
    </xf>
    <xf numFmtId="171" fontId="25" fillId="2" borderId="2" xfId="1" applyNumberFormat="1" applyFont="1" applyFill="1" applyBorder="1" applyAlignment="1">
      <alignment vertical="center"/>
    </xf>
    <xf numFmtId="168" fontId="27" fillId="2" borderId="2" xfId="1" applyNumberFormat="1" applyFont="1" applyFill="1" applyBorder="1" applyAlignment="1">
      <alignment vertical="center"/>
    </xf>
    <xf numFmtId="168" fontId="22" fillId="2" borderId="2" xfId="1" applyNumberFormat="1" applyFont="1" applyFill="1" applyBorder="1" applyAlignment="1">
      <alignment horizontal="center" vertical="center" wrapText="1"/>
    </xf>
    <xf numFmtId="168" fontId="27" fillId="2" borderId="2" xfId="1" applyNumberFormat="1" applyFont="1" applyFill="1" applyBorder="1" applyAlignment="1">
      <alignment horizontal="right" vertical="center" wrapText="1"/>
    </xf>
    <xf numFmtId="3" fontId="27" fillId="2" borderId="2" xfId="1" applyNumberFormat="1" applyFont="1" applyFill="1" applyBorder="1" applyAlignment="1">
      <alignment horizontal="right" vertical="center" wrapText="1"/>
    </xf>
    <xf numFmtId="166" fontId="27" fillId="2" borderId="2" xfId="1" applyNumberFormat="1" applyFont="1" applyFill="1" applyBorder="1" applyAlignment="1">
      <alignment horizontal="right" vertical="center" wrapText="1"/>
    </xf>
    <xf numFmtId="171" fontId="27" fillId="2" borderId="2" xfId="1" applyNumberFormat="1" applyFont="1" applyFill="1" applyBorder="1" applyAlignment="1">
      <alignment horizontal="right" vertical="center" wrapText="1"/>
    </xf>
    <xf numFmtId="168" fontId="4" fillId="2" borderId="2" xfId="1" applyNumberFormat="1" applyFont="1" applyFill="1" applyBorder="1" applyAlignment="1">
      <alignment vertical="center"/>
    </xf>
    <xf numFmtId="168" fontId="3" fillId="2" borderId="0" xfId="1" applyNumberFormat="1" applyFont="1" applyFill="1" applyAlignment="1">
      <alignment vertical="center"/>
    </xf>
    <xf numFmtId="168" fontId="4" fillId="2" borderId="0" xfId="1" applyNumberFormat="1" applyFont="1" applyFill="1" applyAlignment="1">
      <alignment vertical="center"/>
    </xf>
    <xf numFmtId="3" fontId="25" fillId="2" borderId="2" xfId="1" applyNumberFormat="1" applyFont="1" applyFill="1" applyBorder="1" applyAlignment="1">
      <alignment horizontal="right" vertical="center"/>
    </xf>
    <xf numFmtId="171" fontId="28" fillId="2" borderId="2" xfId="1" quotePrefix="1" applyNumberFormat="1" applyFont="1" applyFill="1" applyBorder="1" applyAlignment="1">
      <alignment horizontal="right" vertical="center" wrapText="1"/>
    </xf>
    <xf numFmtId="166" fontId="25" fillId="2" borderId="2" xfId="1" applyNumberFormat="1" applyFont="1" applyFill="1" applyBorder="1" applyAlignment="1">
      <alignment horizontal="right" vertical="center" wrapText="1"/>
    </xf>
    <xf numFmtId="166" fontId="28" fillId="2" borderId="2" xfId="1" quotePrefix="1" applyNumberFormat="1" applyFont="1" applyFill="1" applyBorder="1" applyAlignment="1">
      <alignment horizontal="right" vertical="center" wrapText="1"/>
    </xf>
    <xf numFmtId="3" fontId="27" fillId="2" borderId="2" xfId="2" quotePrefix="1" applyNumberFormat="1" applyFont="1" applyFill="1" applyBorder="1" applyAlignment="1">
      <alignment horizontal="center" vertical="center" wrapText="1"/>
    </xf>
    <xf numFmtId="168" fontId="27" fillId="2" borderId="2" xfId="1" applyNumberFormat="1" applyFont="1" applyFill="1" applyBorder="1" applyAlignment="1">
      <alignment horizontal="justify" vertical="center" wrapText="1"/>
    </xf>
    <xf numFmtId="3" fontId="42" fillId="2" borderId="2" xfId="17" applyNumberFormat="1" applyFont="1" applyFill="1" applyBorder="1" applyAlignment="1">
      <alignment horizontal="right" vertical="center" wrapText="1"/>
    </xf>
    <xf numFmtId="166" fontId="27" fillId="2" borderId="2" xfId="2" quotePrefix="1" applyNumberFormat="1" applyFont="1" applyFill="1" applyBorder="1" applyAlignment="1">
      <alignment horizontal="right" vertical="center" wrapText="1"/>
    </xf>
    <xf numFmtId="166" fontId="27" fillId="2" borderId="2" xfId="1" quotePrefix="1" applyNumberFormat="1" applyFont="1" applyFill="1" applyBorder="1" applyAlignment="1">
      <alignment horizontal="right" vertical="center" wrapText="1"/>
    </xf>
    <xf numFmtId="171" fontId="27" fillId="2" borderId="2" xfId="1" quotePrefix="1" applyNumberFormat="1" applyFont="1" applyFill="1" applyBorder="1" applyAlignment="1">
      <alignment horizontal="right" vertical="center" wrapText="1"/>
    </xf>
    <xf numFmtId="171" fontId="27" fillId="2" borderId="2" xfId="2" quotePrefix="1" applyNumberFormat="1" applyFont="1" applyFill="1" applyBorder="1" applyAlignment="1">
      <alignment horizontal="right" vertical="center" wrapText="1"/>
    </xf>
    <xf numFmtId="171" fontId="27" fillId="2" borderId="2" xfId="1" applyNumberFormat="1" applyFont="1" applyFill="1" applyBorder="1" applyAlignment="1">
      <alignment vertical="center"/>
    </xf>
    <xf numFmtId="3" fontId="3" fillId="2" borderId="2" xfId="2" quotePrefix="1" applyNumberFormat="1" applyFont="1" applyFill="1" applyBorder="1" applyAlignment="1">
      <alignment horizontal="center" vertical="center" wrapText="1"/>
    </xf>
    <xf numFmtId="3" fontId="3" fillId="2" borderId="0" xfId="2" quotePrefix="1" applyNumberFormat="1" applyFont="1" applyFill="1" applyBorder="1" applyAlignment="1">
      <alignment horizontal="center" vertical="center" wrapText="1"/>
    </xf>
    <xf numFmtId="3" fontId="3" fillId="2" borderId="0" xfId="2" applyNumberFormat="1" applyFont="1" applyFill="1" applyBorder="1" applyAlignment="1">
      <alignment vertical="center" wrapText="1"/>
    </xf>
    <xf numFmtId="3" fontId="24" fillId="2" borderId="0" xfId="2" quotePrefix="1" applyNumberFormat="1" applyFont="1" applyFill="1" applyBorder="1" applyAlignment="1">
      <alignment horizontal="center" vertical="center" wrapText="1"/>
    </xf>
    <xf numFmtId="3" fontId="24" fillId="2" borderId="0" xfId="2" applyNumberFormat="1" applyFont="1" applyFill="1" applyBorder="1" applyAlignment="1">
      <alignment horizontal="left" vertical="center" wrapText="1"/>
    </xf>
    <xf numFmtId="3" fontId="18" fillId="2" borderId="0" xfId="2" quotePrefix="1" applyNumberFormat="1" applyFont="1" applyFill="1" applyBorder="1" applyAlignment="1">
      <alignment horizontal="center" vertical="center" wrapText="1"/>
    </xf>
    <xf numFmtId="3" fontId="24" fillId="2" borderId="0" xfId="2" quotePrefix="1" applyNumberFormat="1" applyFont="1" applyFill="1" applyBorder="1" applyAlignment="1">
      <alignment horizontal="right" vertical="center" wrapText="1"/>
    </xf>
    <xf numFmtId="166" fontId="24" fillId="2" borderId="0" xfId="2" quotePrefix="1" applyNumberFormat="1" applyFont="1" applyFill="1" applyBorder="1" applyAlignment="1">
      <alignment horizontal="right" vertical="center" wrapText="1"/>
    </xf>
    <xf numFmtId="1" fontId="25" fillId="2" borderId="0" xfId="2" applyNumberFormat="1" applyFont="1" applyFill="1" applyAlignment="1">
      <alignment vertical="center"/>
    </xf>
    <xf numFmtId="1" fontId="10" fillId="2" borderId="0" xfId="2" applyNumberFormat="1" applyFont="1" applyFill="1" applyAlignment="1">
      <alignment vertical="center"/>
    </xf>
    <xf numFmtId="166" fontId="25" fillId="2" borderId="0" xfId="2" applyNumberFormat="1" applyFont="1" applyFill="1" applyAlignment="1">
      <alignment vertical="center"/>
    </xf>
    <xf numFmtId="166" fontId="6" fillId="2" borderId="0" xfId="2" applyNumberFormat="1" applyFont="1" applyFill="1" applyAlignment="1">
      <alignment vertical="center"/>
    </xf>
    <xf numFmtId="1" fontId="6" fillId="2" borderId="0" xfId="2" applyNumberFormat="1" applyFont="1" applyFill="1" applyAlignment="1">
      <alignment horizontal="center" vertical="center"/>
    </xf>
    <xf numFmtId="1" fontId="6" fillId="2" borderId="0" xfId="2" applyNumberFormat="1" applyFont="1" applyFill="1" applyAlignment="1">
      <alignment vertical="center" wrapText="1"/>
    </xf>
    <xf numFmtId="1" fontId="6" fillId="2" borderId="0" xfId="2" applyNumberFormat="1" applyFont="1" applyFill="1" applyAlignment="1">
      <alignment horizontal="center" vertical="center" wrapText="1"/>
    </xf>
    <xf numFmtId="1" fontId="6" fillId="2" borderId="0" xfId="2" applyNumberFormat="1" applyFont="1" applyFill="1" applyAlignment="1">
      <alignment horizontal="right" vertical="center"/>
    </xf>
    <xf numFmtId="3" fontId="5" fillId="2" borderId="0" xfId="2" quotePrefix="1" applyNumberFormat="1" applyFont="1" applyFill="1" applyBorder="1" applyAlignment="1">
      <alignment horizontal="left" vertical="center" wrapText="1"/>
    </xf>
    <xf numFmtId="3" fontId="45" fillId="2" borderId="2" xfId="2" applyNumberFormat="1" applyFont="1" applyFill="1" applyBorder="1" applyAlignment="1">
      <alignment horizontal="center" vertical="center" wrapText="1"/>
    </xf>
    <xf numFmtId="3" fontId="5" fillId="2" borderId="13" xfId="2" applyNumberFormat="1" applyFont="1" applyFill="1" applyBorder="1" applyAlignment="1">
      <alignment vertical="center" wrapText="1"/>
    </xf>
    <xf numFmtId="3" fontId="6" fillId="2" borderId="2" xfId="2" applyNumberFormat="1" applyFont="1" applyFill="1" applyBorder="1" applyAlignment="1">
      <alignment horizontal="center" vertical="center" wrapText="1"/>
    </xf>
    <xf numFmtId="3" fontId="6" fillId="2" borderId="3" xfId="2" applyNumberFormat="1" applyFont="1" applyFill="1" applyBorder="1" applyAlignment="1">
      <alignment horizontal="center" vertical="center" wrapText="1"/>
    </xf>
    <xf numFmtId="3" fontId="6" fillId="2" borderId="4" xfId="2" applyNumberFormat="1" applyFont="1" applyFill="1" applyBorder="1" applyAlignment="1">
      <alignment horizontal="center" vertical="center" wrapText="1"/>
    </xf>
    <xf numFmtId="3" fontId="6" fillId="2" borderId="5" xfId="2" applyNumberFormat="1" applyFont="1" applyFill="1" applyBorder="1" applyAlignment="1">
      <alignment horizontal="center" vertical="center" wrapText="1"/>
    </xf>
    <xf numFmtId="3" fontId="6" fillId="2" borderId="8" xfId="2" applyNumberFormat="1" applyFont="1" applyFill="1" applyBorder="1" applyAlignment="1">
      <alignment horizontal="center" vertical="center" wrapText="1"/>
    </xf>
    <xf numFmtId="3" fontId="6" fillId="2" borderId="1" xfId="2" applyNumberFormat="1" applyFont="1" applyFill="1" applyBorder="1" applyAlignment="1">
      <alignment horizontal="center" vertical="center" wrapText="1"/>
    </xf>
    <xf numFmtId="3" fontId="6" fillId="2" borderId="9" xfId="2" applyNumberFormat="1" applyFont="1" applyFill="1" applyBorder="1" applyAlignment="1">
      <alignment horizontal="center" vertical="center" wrapText="1"/>
    </xf>
    <xf numFmtId="3" fontId="6" fillId="2" borderId="6" xfId="2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1" fontId="3" fillId="2" borderId="0" xfId="2" applyNumberFormat="1" applyFont="1" applyFill="1" applyAlignment="1">
      <alignment horizontal="right" vertical="center"/>
    </xf>
    <xf numFmtId="1" fontId="5" fillId="2" borderId="0" xfId="2" applyNumberFormat="1" applyFont="1" applyFill="1" applyAlignment="1">
      <alignment horizontal="center" vertical="center"/>
    </xf>
    <xf numFmtId="1" fontId="43" fillId="2" borderId="0" xfId="2" applyNumberFormat="1" applyFont="1" applyFill="1" applyAlignment="1">
      <alignment horizontal="center" vertical="center" wrapText="1"/>
    </xf>
    <xf numFmtId="1" fontId="44" fillId="2" borderId="0" xfId="2" applyNumberFormat="1" applyFont="1" applyFill="1" applyAlignment="1">
      <alignment horizontal="center" vertical="center" wrapText="1"/>
    </xf>
    <xf numFmtId="1" fontId="4" fillId="2" borderId="1" xfId="2" applyNumberFormat="1" applyFont="1" applyFill="1" applyBorder="1" applyAlignment="1">
      <alignment horizontal="right" vertical="center"/>
    </xf>
    <xf numFmtId="3" fontId="6" fillId="2" borderId="12" xfId="2" applyNumberFormat="1" applyFont="1" applyFill="1" applyBorder="1" applyAlignment="1">
      <alignment horizontal="center" vertical="center" wrapText="1"/>
    </xf>
    <xf numFmtId="3" fontId="6" fillId="2" borderId="15" xfId="2" applyNumberFormat="1" applyFont="1" applyFill="1" applyBorder="1" applyAlignment="1">
      <alignment horizontal="center" vertical="center" wrapText="1"/>
    </xf>
    <xf numFmtId="3" fontId="6" fillId="2" borderId="7" xfId="2" applyNumberFormat="1" applyFont="1" applyFill="1" applyBorder="1" applyAlignment="1">
      <alignment horizontal="center" vertical="center" wrapText="1"/>
    </xf>
    <xf numFmtId="3" fontId="6" fillId="2" borderId="13" xfId="2" applyNumberFormat="1" applyFont="1" applyFill="1" applyBorder="1" applyAlignment="1">
      <alignment horizontal="center" vertical="center" wrapText="1"/>
    </xf>
    <xf numFmtId="3" fontId="4" fillId="2" borderId="0" xfId="2" applyNumberFormat="1" applyFont="1" applyFill="1" applyBorder="1" applyAlignment="1">
      <alignment horizontal="center" vertical="center" wrapText="1"/>
    </xf>
    <xf numFmtId="3" fontId="4" fillId="2" borderId="2" xfId="2" applyNumberFormat="1" applyFont="1" applyFill="1" applyBorder="1" applyAlignment="1">
      <alignment horizontal="center" vertical="center" wrapText="1"/>
    </xf>
    <xf numFmtId="3" fontId="6" fillId="2" borderId="10" xfId="2" applyNumberFormat="1" applyFont="1" applyFill="1" applyBorder="1" applyAlignment="1">
      <alignment horizontal="center" vertical="center" wrapText="1"/>
    </xf>
    <xf numFmtId="3" fontId="6" fillId="2" borderId="11" xfId="2" applyNumberFormat="1" applyFont="1" applyFill="1" applyBorder="1" applyAlignment="1">
      <alignment horizontal="center" vertical="center" wrapText="1"/>
    </xf>
    <xf numFmtId="3" fontId="15" fillId="2" borderId="0" xfId="2" applyNumberFormat="1" applyFont="1" applyFill="1" applyBorder="1" applyAlignment="1">
      <alignment horizontal="left" vertical="center" wrapText="1"/>
    </xf>
    <xf numFmtId="3" fontId="15" fillId="2" borderId="0" xfId="2" applyNumberFormat="1" applyFont="1" applyFill="1" applyBorder="1" applyAlignment="1">
      <alignment horizontal="center" vertical="center" wrapText="1"/>
    </xf>
    <xf numFmtId="3" fontId="9" fillId="2" borderId="0" xfId="2" applyNumberFormat="1" applyFont="1" applyFill="1" applyBorder="1" applyAlignment="1">
      <alignment horizontal="left" vertical="center" wrapText="1"/>
    </xf>
    <xf numFmtId="3" fontId="9" fillId="2" borderId="0" xfId="2" applyNumberFormat="1" applyFont="1" applyFill="1" applyBorder="1" applyAlignment="1">
      <alignment horizontal="center" vertical="center" wrapText="1"/>
    </xf>
    <xf numFmtId="3" fontId="28" fillId="2" borderId="12" xfId="2" quotePrefix="1" applyNumberFormat="1" applyFont="1" applyFill="1" applyBorder="1" applyAlignment="1">
      <alignment horizontal="center" vertical="center" wrapText="1"/>
    </xf>
    <xf numFmtId="3" fontId="28" fillId="2" borderId="13" xfId="2" quotePrefix="1" applyNumberFormat="1" applyFont="1" applyFill="1" applyBorder="1" applyAlignment="1">
      <alignment horizontal="center" vertical="center" wrapText="1"/>
    </xf>
    <xf numFmtId="3" fontId="28" fillId="2" borderId="15" xfId="2" quotePrefix="1" applyNumberFormat="1" applyFont="1" applyFill="1" applyBorder="1" applyAlignment="1">
      <alignment horizontal="center" vertical="center" wrapText="1"/>
    </xf>
    <xf numFmtId="3" fontId="10" fillId="2" borderId="12" xfId="2" quotePrefix="1" applyNumberFormat="1" applyFont="1" applyFill="1" applyBorder="1" applyAlignment="1">
      <alignment horizontal="center" vertical="center" wrapText="1"/>
    </xf>
    <xf numFmtId="3" fontId="10" fillId="2" borderId="15" xfId="2" quotePrefix="1" applyNumberFormat="1" applyFont="1" applyFill="1" applyBorder="1" applyAlignment="1">
      <alignment horizontal="center" vertical="center" wrapText="1"/>
    </xf>
    <xf numFmtId="3" fontId="10" fillId="2" borderId="13" xfId="2" quotePrefix="1" applyNumberFormat="1" applyFont="1" applyFill="1" applyBorder="1" applyAlignment="1">
      <alignment horizontal="center" vertical="center" wrapText="1"/>
    </xf>
    <xf numFmtId="3" fontId="28" fillId="2" borderId="2" xfId="2" quotePrefix="1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8" fontId="6" fillId="2" borderId="12" xfId="1" quotePrefix="1" applyNumberFormat="1" applyFont="1" applyFill="1" applyBorder="1" applyAlignment="1">
      <alignment horizontal="center" vertical="center" wrapText="1"/>
    </xf>
    <xf numFmtId="168" fontId="6" fillId="2" borderId="13" xfId="1" quotePrefix="1" applyNumberFormat="1" applyFont="1" applyFill="1" applyBorder="1" applyAlignment="1">
      <alignment horizontal="center" vertical="center" wrapText="1"/>
    </xf>
  </cellXfs>
  <cellStyles count="19">
    <cellStyle name="_x000d__x000a_JournalTemplate=C:\COMFO\CTALK\JOURSTD.TPL_x000d__x000a_LbStateAddress=3 3 0 251 1 89 2 311_x000d__x000a_LbStateJou" xfId="9"/>
    <cellStyle name="_x000d__x000a_JournalTemplate=C:\COMFO\CTALK\JOURSTD.TPL_x000d__x000a_LbStateAddress=3 3 0 251 1 89 2 311_x000d__x000a_LbStateJou 3" xfId="18"/>
    <cellStyle name="Comma" xfId="1" builtinId="3"/>
    <cellStyle name="Comma [0] 2 10" xfId="14"/>
    <cellStyle name="Comma 16 3" xfId="16"/>
    <cellStyle name="Comma 55" xfId="5"/>
    <cellStyle name="Comma 56" xfId="7"/>
    <cellStyle name="Comma 57" xfId="8"/>
    <cellStyle name="Normal" xfId="0" builtinId="0"/>
    <cellStyle name="Normal 10" xfId="12"/>
    <cellStyle name="Normal 10 3" xfId="3"/>
    <cellStyle name="Normal 3" xfId="13"/>
    <cellStyle name="Normal 57" xfId="4"/>
    <cellStyle name="Normal 59" xfId="6"/>
    <cellStyle name="Normal 61" xfId="10"/>
    <cellStyle name="Normal_Bieu mau (CV )" xfId="2"/>
    <cellStyle name="Normal_Bieu mau (CV ) 2" xfId="17"/>
    <cellStyle name="Normal_CDT-01 STC" xfId="11"/>
    <cellStyle name="Normal_KH PT KTXH năm 2018 Chuẩn" xfId="15"/>
  </cellStyles>
  <dxfs count="0"/>
  <tableStyles count="0" defaultTableStyle="TableStyleMedium2" defaultPivotStyle="PivotStyleLight16"/>
  <colors>
    <mruColors>
      <color rgb="FF99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KH%202016-2020\Dau%20tu\Tong%20hop%20phan%20bo\TH%202016-2020%20091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\Downloads\TH%20phan%20bo%20%2017.9.2015_Th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I CTrinh"/>
      <sheetName val="PLII nganh"/>
      <sheetName val="Cocauin (2)"/>
      <sheetName val="PLTH1209"/>
      <sheetName val="BANCO5 (in)"/>
      <sheetName val="MTTW (in)"/>
      <sheetName val="CTMTDP (in)"/>
      <sheetName val="PA goc 2015"/>
      <sheetName val="PA goc 2014"/>
      <sheetName val="PL IXa"/>
      <sheetName val="PLIXb"/>
      <sheetName val="Phuong an goc 2015"/>
      <sheetName val="PL X (2)"/>
      <sheetName val="PL 2"/>
      <sheetName val="PLIIIb (2)"/>
      <sheetName val="PLIIIb (3)"/>
      <sheetName val="PLCTrinh2016"/>
      <sheetName val="PLnganh2016"/>
      <sheetName val="MTTW"/>
      <sheetName val="DT theo MT (DP) (3)"/>
      <sheetName val="Cocaunguon (2)"/>
      <sheetName val="BANCO5"/>
      <sheetName val="PL VIII"/>
      <sheetName val="PL IX"/>
      <sheetName val="PL X"/>
      <sheetName val="PLIIIb"/>
      <sheetName val="DT theo MT (DP) (2)"/>
      <sheetName val="MT TW in (2)"/>
      <sheetName val="BANCO (3)"/>
      <sheetName val="Nhucaungoaitrunghan"/>
      <sheetName val="CTMTTW1209"/>
      <sheetName val="PA3DP"/>
      <sheetName val="BANCO (4)"/>
      <sheetName val="MT DPin (3)"/>
      <sheetName val="TH 2016-2020-gom CTMTQG"/>
      <sheetName val="BANCO"/>
      <sheetName val="CBDT-TKQH"/>
      <sheetName val="MT TW in"/>
      <sheetName val="MT DPin"/>
      <sheetName val="DT theo MT(TW)"/>
      <sheetName val="DT theo MT (DP)"/>
      <sheetName val="CTMTQG GNBV"/>
      <sheetName val="Sheet1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  <sheetName val="PLI_CTrinh"/>
      <sheetName val="PLI_CTrinh1"/>
      <sheetName val="PLII_nganh"/>
      <sheetName val="Cocauin_(2)"/>
      <sheetName val="BANCO5_(in)"/>
      <sheetName val="MTTW_(in)"/>
      <sheetName val="CTMTDP_(in)"/>
      <sheetName val="PA_goc_2015"/>
      <sheetName val="PA_goc_2014"/>
      <sheetName val="PL_IXa"/>
      <sheetName val="Phuong_an_goc_2015"/>
      <sheetName val="PL_X_(2)"/>
      <sheetName val="PL_2"/>
      <sheetName val="PLIIIb_(2)"/>
      <sheetName val="PLIIIb_(3)"/>
      <sheetName val="DT_theo_MT_(DP)_(3)"/>
      <sheetName val="Cocaunguon_(2)"/>
      <sheetName val="PL_VIII"/>
      <sheetName val="PL_IX"/>
      <sheetName val="PL_X"/>
      <sheetName val="DT_theo_MT_(DP)_(2)"/>
      <sheetName val="MT_TW_in_(2)"/>
      <sheetName val="BANCO_(3)"/>
      <sheetName val="BANCO_(4)"/>
      <sheetName val="MT_DPin_(3)"/>
      <sheetName val="TH_2016-2020-gom_CTMTQG"/>
      <sheetName val="MT_TW_in"/>
      <sheetName val="MT_DPin"/>
      <sheetName val="DT_theo_MT(TW)"/>
      <sheetName val="DT_theo_MT_(DP)"/>
      <sheetName val="CTMTQG_GNBV"/>
      <sheetName val="TH_dau_bo"/>
      <sheetName val="MTTW_in"/>
      <sheetName val="SSDP-an_cot"/>
      <sheetName val="SSDP-an_cot_(2)"/>
      <sheetName val="So_sanhDPguidi_(2)"/>
      <sheetName val="So_sanhDPguidi_(3)"/>
      <sheetName val="So_sanhDPguidi"/>
      <sheetName val="PL1_-TH-gui_BTC"/>
      <sheetName val="PL2-MTTW-gui_BTC"/>
      <sheetName val="PL3-MTDP-gui_BTC"/>
    </sheetNames>
    <sheetDataSet>
      <sheetData sheetId="0" refreshError="1">
        <row r="10">
          <cell r="CN10">
            <v>0.115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4">
          <cell r="RD14">
            <v>0</v>
          </cell>
        </row>
        <row r="122">
          <cell r="K122">
            <v>6.7156099999999999</v>
          </cell>
        </row>
        <row r="124">
          <cell r="N124">
            <v>57909914</v>
          </cell>
        </row>
        <row r="125">
          <cell r="K125">
            <v>8.8152801947532639E-2</v>
          </cell>
        </row>
        <row r="126">
          <cell r="K126">
            <v>6.275358856247254E-2</v>
          </cell>
        </row>
        <row r="128">
          <cell r="K128">
            <v>8.7441229356428687E-2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>
        <row r="10">
          <cell r="CN10">
            <v>0.115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>
        <row r="14">
          <cell r="RD14">
            <v>0</v>
          </cell>
        </row>
      </sheetData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Van chuyen"/>
      <sheetName val="THKP (2)"/>
      <sheetName val="THKP"/>
      <sheetName val="T.Bi"/>
      <sheetName val="Thiet ke"/>
      <sheetName val="CT"/>
      <sheetName val="K.luong"/>
      <sheetName val="TT L2"/>
      <sheetName val="TT L1"/>
      <sheetName val="Thue Ngoai"/>
      <sheetName val="KLHT"/>
      <sheetName val="KL XL2000"/>
      <sheetName val="KLXL2001"/>
      <sheetName val="THKP2001"/>
      <sheetName val="KLphanbo"/>
      <sheetName val="Chiet tinh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00000000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KH 2003 (moi max)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1"/>
      <sheetName val="Dong Dau"/>
      <sheetName val="Dong Dau (2)"/>
      <sheetName val="Sau dong"/>
      <sheetName val="Ma xa"/>
      <sheetName val="My dinh"/>
      <sheetName val="Tong cong"/>
      <sheetName val="VL"/>
      <sheetName val="CTXD"/>
      <sheetName val=".."/>
      <sheetName val="CTDN"/>
      <sheetName val="san vuon"/>
      <sheetName val="khu phu tro"/>
      <sheetName val="TH"/>
      <sheetName val="Phu luc"/>
      <sheetName val="Gia trÞ"/>
      <sheetName val="Chart2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be tong"/>
      <sheetName val="Thep"/>
      <sheetName val="Tong hop thep"/>
      <sheetName val="Thuyet minh"/>
      <sheetName val="CQ-HQ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Congty"/>
      <sheetName val="VPPN"/>
      <sheetName val="XN74"/>
      <sheetName val="XN54"/>
      <sheetName val="XN33"/>
      <sheetName val="NK96"/>
      <sheetName val="XL4Test5"/>
      <sheetName val="KH12"/>
      <sheetName val="CN12"/>
      <sheetName val="HD12"/>
      <sheetName val="KH1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CHIT"/>
      <sheetName val="THXH"/>
      <sheetName val="BHXH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DT"/>
      <sheetName val="THND"/>
      <sheetName val="THMD"/>
      <sheetName val="Phtro1"/>
      <sheetName val="DTKS1"/>
      <sheetName val="CT1m"/>
      <sheetName val="THCT"/>
      <sheetName val="cap cho cac DT"/>
      <sheetName val="Ung - hoan"/>
      <sheetName val="CP may"/>
      <sheetName val="SS"/>
      <sheetName val="NVL"/>
      <sheetName val="Thep "/>
      <sheetName val="Chi tiet Khoi luong"/>
      <sheetName val="TH khoi luong"/>
      <sheetName val="Chiet tinh vat lieu "/>
      <sheetName val="TH KL VL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sent to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phan tich DG"/>
      <sheetName val="gia vat lieu"/>
      <sheetName val="gia xe may"/>
      <sheetName val="gia nhan cong"/>
      <sheetName val="Q1-02"/>
      <sheetName val="Q2-02"/>
      <sheetName val="Q3-02"/>
      <sheetName val="9"/>
      <sheetName val="10"/>
      <sheetName val="cong Q2"/>
      <sheetName val="T.U luong Q1"/>
      <sheetName val="T.U luong Q2"/>
      <sheetName val="T.U luong Q3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u luc HD"/>
      <sheetName val="Gia du thau"/>
      <sheetName val="PTDG"/>
      <sheetName val="Ca xe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inh do"/>
      <sheetName val="cot lieu"/>
      <sheetName val="van khuon"/>
      <sheetName val="CT BT"/>
      <sheetName val="lay mau"/>
      <sheetName val="mat ngoai goi"/>
      <sheetName val="coc tram-bt"/>
      <sheetName val="Tien ung"/>
      <sheetName val="phi luong3"/>
      <sheetName val="Quyet toan"/>
      <sheetName val="Thu hoi"/>
      <sheetName val="Lai vay"/>
      <sheetName val="Tien vay"/>
      <sheetName val="Cong no"/>
      <sheetName val="Cop pha"/>
      <sheetName val="20000000"/>
      <sheetName val="THDT"/>
      <sheetName val="DM-Goc"/>
      <sheetName val="Gia-CT"/>
      <sheetName val="PTCP"/>
      <sheetName val="cphoi"/>
      <sheetName val="T1(T1)04"/>
      <sheetName val="KH-2001"/>
      <sheetName val="KH-2002"/>
      <sheetName val="KH-2003"/>
      <sheetName val="DGTL"/>
      <sheetName val="®¬ngi¸"/>
      <sheetName val="dongle"/>
      <sheetName val="XE DAU"/>
      <sheetName val="XE XANG"/>
      <sheetName val="CT xa"/>
      <sheetName val="TLGC"/>
      <sheetName val="BL"/>
      <sheetName val="Thang 12"/>
      <sheetName val="Thang 1"/>
      <sheetName val="moi"/>
      <sheetName val="Thang 12 (2)"/>
      <sheetName val="Thang 01"/>
      <sheetName val="clvl"/>
      <sheetName val="Chenh lech"/>
      <sheetName val="Kinh phí"/>
      <sheetName val="TH mau moi tu T10"/>
      <sheetName val="Tong hop Quy IV"/>
      <sheetName val="Tong Thu"/>
      <sheetName val="Tong Chi"/>
      <sheetName val="Truong hoc"/>
      <sheetName val="Cty CP"/>
      <sheetName val="G.thau 3B"/>
      <sheetName val="T.Hop Thu-chi"/>
      <sheetName val="KL Tram Cty"/>
      <sheetName val="Gam may Cty"/>
      <sheetName val="KL tram KH"/>
      <sheetName val="Gam may KH"/>
      <sheetName val="Cach dien"/>
      <sheetName val="Mang tai"/>
      <sheetName val="tc"/>
      <sheetName val="TDT"/>
      <sheetName val="xl"/>
      <sheetName val="NN"/>
      <sheetName val="Tralaivay"/>
      <sheetName val="TBTN"/>
      <sheetName val="CPTV"/>
      <sheetName val="PCCHAY"/>
      <sheetName val="dtks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.TIEU"/>
      <sheetName val="CPNLTT"/>
      <sheetName val="T.Luong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DGXDCB"/>
      <sheetName val="DEM"/>
      <sheetName val="KHOILUONG"/>
      <sheetName val="DONGIA"/>
      <sheetName val="CPKSTK"/>
      <sheetName val="THIETBI"/>
      <sheetName val="VC1"/>
      <sheetName val="VC2"/>
      <sheetName val="VC3"/>
      <sheetName val="VC4"/>
      <sheetName val="VC5"/>
      <sheetName val="BaoCao"/>
      <sheetName val="TT"/>
      <sheetName val="CO SO DU LIEU PTVL"/>
      <sheetName val="Cau 2(3)"/>
      <sheetName val="00000005"/>
      <sheetName val="00000006"/>
      <sheetName val="HTSD6LD"/>
      <sheetName val="HTSDDNN"/>
      <sheetName val="HTSDKT"/>
      <sheetName val="BD"/>
      <sheetName val="HTNT"/>
      <sheetName val="CHART"/>
      <sheetName val="HTDT"/>
      <sheetName val="HTSDD"/>
      <sheetName val="Dec31"/>
      <sheetName val="Jan2"/>
      <sheetName val="Jan3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45A-BH"/>
      <sheetName val="C46A-BH"/>
      <sheetName val="C47A-BH"/>
      <sheetName val="C48A-BH"/>
      <sheetName val="S-53-1"/>
      <sheetName val="PXuat"/>
      <sheetName val="THVT.T5"/>
      <sheetName val="XL1.t5"/>
      <sheetName val="XL2.T5"/>
      <sheetName val="XL3.T5"/>
      <sheetName val="XL5.T5"/>
      <sheetName val="NRC"/>
      <sheetName val="TH du toan "/>
      <sheetName val="Du toan "/>
      <sheetName val="C.Tinh"/>
      <sheetName val="TK_cap"/>
      <sheetName val="KH 200³ (moi max)"/>
      <sheetName val="C47T11"/>
      <sheetName val="C45T11"/>
      <sheetName val="C45 T10"/>
      <sheetName val="C47-t10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Outlets"/>
      <sheetName val="PGs"/>
      <sheetName val="PIPE-03E.XLS"/>
      <sheetName val="THCCDCXN"/>
      <sheetName val="CC.XL1"/>
      <sheetName val="XL2"/>
      <sheetName val="XL3"/>
      <sheetName val="XL5"/>
      <sheetName val="Cpa"/>
      <sheetName val="khXN"/>
      <sheetName val="KKTS.04"/>
      <sheetName val="nha kct"/>
      <sheetName val="BKVT"/>
      <sheetName val="VËt liÖu"/>
      <sheetName val="THVL"/>
      <sheetName val="K_L­¬ng "/>
      <sheetName val="GTDT "/>
      <sheetName val="Bï VL "/>
      <sheetName val="Tæng Hîp"/>
      <sheetName val="Kinh PhÝ"/>
      <sheetName val="T kÕ"/>
      <sheetName val="chiettinhkenh"/>
      <sheetName val="tÝnh VL"/>
      <sheetName val="thuyetminh"/>
      <sheetName val="KL ®Ëp"/>
      <sheetName val="Lµng Lµ"/>
      <sheetName val="TIEN"/>
      <sheetName val="PHUONG"/>
      <sheetName val="ANH"/>
      <sheetName val="HUYNH"/>
      <sheetName val="TONKHO"/>
      <sheetName val="BANLE"/>
      <sheetName val="NHAPKHO"/>
      <sheetName val="DTCT"/>
      <sheetName val="THVT"/>
      <sheetName val="THGT"/>
      <sheetName val="cong bien t10"/>
      <sheetName val="luong t9 "/>
      <sheetName val="bb t9"/>
      <sheetName val="XETT10-03"/>
      <sheetName val="bxet"/>
      <sheetName val="XN79"/>
      <sheetName val="CTMT"/>
      <sheetName val="N1111"/>
      <sheetName val="C1111"/>
      <sheetName val="1121"/>
      <sheetName val="daura"/>
      <sheetName val="dauvao"/>
      <sheetName val="TK111"/>
      <sheetName val="TK112"/>
      <sheetName val="TK131"/>
      <sheetName val="TK1331"/>
      <sheetName val="TK136"/>
      <sheetName val="TK138"/>
      <sheetName val="TK141"/>
      <sheetName val="TK152"/>
      <sheetName val="TK153"/>
      <sheetName val="TK154"/>
      <sheetName val="TK211"/>
      <sheetName val="TK214"/>
      <sheetName val="TK311"/>
      <sheetName val="TK331"/>
      <sheetName val="TK3331"/>
      <sheetName val="TK3334"/>
      <sheetName val="TK334"/>
      <sheetName val="TK335"/>
      <sheetName val="TK336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BKE CT GOC"/>
      <sheetName val="BK-CT"/>
      <sheetName val="CTGS10"/>
      <sheetName val="BKE CT GOC (2)"/>
      <sheetName val="CTGS10 (2)"/>
      <sheetName val="VAT TU NHAN TXQN"/>
      <sheetName val="bang tong ke khoi luong vat tu"/>
      <sheetName val="hcong tkhe"/>
      <sheetName val="VAT TU NHAN TKHE"/>
      <sheetName val="hcong qn"/>
      <sheetName val="VAT TU NHAN (2)"/>
      <sheetName val="bANG THANH TOAN LUONG SC"/>
      <sheetName val="DON GIA TIEN LUONG SXCB"/>
      <sheetName val="bang ke luong sc"/>
      <sheetName val="DICH VU"/>
      <sheetName val="BD LE TET"/>
      <sheetName val="BANG THANH TOAN LUONG TO SO CHE"/>
      <sheetName val="BANG TONG HOP LUONG SP"/>
      <sheetName val="Bang ke tien luong O phong"/>
      <sheetName val="bang ke luong SP"/>
      <sheetName val="tam ung luong ky I"/>
      <sheetName val="bao cao BHXH 6 thang"/>
      <sheetName val="#REF"/>
      <sheetName val="THKL37"/>
      <sheetName val="Cong37"/>
      <sheetName val="VTCY37"/>
      <sheetName val="CLVL37"/>
      <sheetName val="QTC37"/>
      <sheetName val="THKL.H9"/>
      <sheetName val="CongH9"/>
      <sheetName val="VTCYH9"/>
      <sheetName val="CLVTH9"/>
      <sheetName val="QTC9"/>
      <sheetName val="BTCPLT"/>
      <sheetName val="GVL1134"/>
      <sheetName val="BGDHT"/>
      <sheetName val="CongH4"/>
      <sheetName val="THKL.H4"/>
      <sheetName val="VTCYH4"/>
      <sheetName val="CLVLH4"/>
      <sheetName val="QTCCH4"/>
      <sheetName val="Cong13"/>
      <sheetName val="THKL13"/>
      <sheetName val="VTCY13"/>
      <sheetName val="CLVL13"/>
      <sheetName val="QTC13"/>
      <sheetName val="THKLA10"/>
      <sheetName val="CongA10"/>
      <sheetName val="Hat 1"/>
      <sheetName val="H9Bson"/>
      <sheetName val=" H8 duong"/>
      <sheetName val="VP"/>
      <sheetName val="Hat 7dg"/>
      <sheetName val="TH duong 1B"/>
      <sheetName val="TH cau 1B"/>
      <sheetName val="cauH9"/>
      <sheetName val="cauH7"/>
      <sheetName val="cau H1"/>
      <sheetName val="Clech"/>
      <sheetName val="CPVL"/>
      <sheetName val="Son dg"/>
      <sheetName val="h"/>
      <sheetName val="VTCYA10"/>
      <sheetName val="CLVLA10"/>
      <sheetName val="QTA10"/>
      <sheetName val="THKL1"/>
      <sheetName val="Cong1"/>
      <sheetName val="VTCY1"/>
      <sheetName val="CLVL1"/>
      <sheetName val="QTCC1"/>
      <sheetName val="B01b"/>
      <sheetName val="B01a"/>
      <sheetName val="B03a"/>
      <sheetName val="B03b"/>
      <sheetName val="B5"/>
      <sheetName val="B8,1"/>
      <sheetName val="B6b"/>
      <sheetName val="B4a"/>
      <sheetName val="B4b"/>
      <sheetName val="Van chtyen"/>
      <sheetName val="DS dang ky thi dua 2005"/>
      <sheetName val="DS khen thuong2004"/>
      <sheetName val="quy bao lu 05"/>
      <sheetName val="VT co phuong"/>
      <sheetName val="Da hai"/>
      <sheetName val="VT A ma"/>
      <sheetName val="VT van ho"/>
      <sheetName val="Son A Ma"/>
      <sheetName val="Son Co Ph"/>
      <sheetName val="Mau giao"/>
      <sheetName val="Tuan"/>
      <sheetName val="TT TH"/>
      <sheetName val="vat lieu tan hoat"/>
      <sheetName val="KL tonࡧ"/>
      <sheetName val="KTCB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11"/>
      <sheetName val="THop"/>
      <sheetName val="huy dong von"/>
      <sheetName val="Lai vayxd"/>
      <sheetName val="Lai vayphaitra"/>
      <sheetName val="Lai vay "/>
      <sheetName val="tra von"/>
      <sheetName val="KH chi tiet"/>
      <sheetName val="nguyen lieu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toan"/>
      <sheetName val="congtac vien-uy"/>
      <sheetName val="Nhan luc2001"/>
      <sheetName val="Vattu2"/>
      <sheetName val="Vattu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HGTXL"/>
      <sheetName val="Kenh"/>
      <sheetName val="BVCkenh"/>
      <sheetName val="THKenh"/>
      <sheetName val="congn140"/>
      <sheetName val="BVCc40"/>
      <sheetName val="cong30"/>
      <sheetName val="BVCcong30"/>
      <sheetName val="congQD"/>
      <sheetName val="BVCCQD"/>
      <sheetName val="tran"/>
      <sheetName val="Bvctran"/>
      <sheetName val="PXL+TB"/>
      <sheetName val="TK331B"/>
      <sheetName val="Ca.D"/>
      <sheetName val="Congt}"/>
      <sheetName val="bang ke nop`thue"/>
      <sheetName val="NAM 2004"/>
      <sheetName val="TK 911"/>
      <sheetName val=""/>
      <sheetName val="SILICATE"/>
      <sheetName val="Tong hop kinh phi"/>
      <sheetName val="QT Duoc (Hai)"/>
      <sheetName val="Cua"/>
      <sheetName val="NS"/>
      <sheetName val="H.long"/>
      <sheetName val="C.Mong"/>
      <sheetName val="M.Phu"/>
      <sheetName val="T.Son"/>
      <sheetName val="V.Don"/>
      <sheetName val="Y.Kien"/>
      <sheetName val="V.Quang"/>
      <sheetName val="Q.Lam"/>
      <sheetName val="P.Thu"/>
      <sheetName val="T.Coc"/>
      <sheetName val="D.Nghia"/>
      <sheetName val="TT.DH"/>
      <sheetName val="P.Phu"/>
      <sheetName val="P.Lai"/>
      <sheetName val="N.Xuyen"/>
      <sheetName val="H.quan"/>
      <sheetName val="S.Dang"/>
      <sheetName val="N.Quan"/>
      <sheetName val="C.Dam"/>
      <sheetName val="B.luan"/>
      <sheetName val="M.Luong"/>
      <sheetName val="B.Doan"/>
      <sheetName val="H.Do"/>
      <sheetName val="D.Khe"/>
      <sheetName val="P.Trung"/>
      <sheetName val="V.du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 341vay dai han "/>
      <sheetName val="TK 214"/>
      <sheetName val="TK 212"/>
      <sheetName val="Chi tiet TK 211"/>
      <sheetName val="TK 211"/>
      <sheetName val="TK 154"/>
      <sheetName val="Chi tiet TK 152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CTTSCD"/>
      <sheetName val="TSCD ko dung"/>
      <sheetName val="Tong vat tu"/>
      <sheetName val="VT luu"/>
      <sheetName val="VTu1"/>
      <sheetName val="Vtu u dong"/>
      <sheetName val="TSLD khac"/>
      <sheetName val="CC da pbo het"/>
      <sheetName val="Phaitra"/>
      <sheetName val="TD_x0000_"/>
      <sheetName val="TDÕ"/>
      <sheetName val="CQuan"/>
      <sheetName val="CAU 1"/>
      <sheetName val="CAU3"/>
      <sheetName val="CAU5 A Thu"/>
      <sheetName val="yen lenh"/>
      <sheetName val="CAU5"/>
      <sheetName val="CAU5 (1+2)"/>
      <sheetName val="CAU 7 (O Hien)"/>
      <sheetName val="CAU 7"/>
      <sheetName val="CKCT"/>
      <sheetName val="TCCG ( NH)"/>
      <sheetName val="TCCG"/>
      <sheetName val="Cau 9"/>
      <sheetName val="Cau 11"/>
      <sheetName val="480"/>
      <sheetName val="TD@"/>
      <sheetName val="soi tho soi det"/>
      <sheetName val="soi thuong"/>
      <sheetName val="ni"/>
      <sheetName val="vai det"/>
      <sheetName val="chi phi 1tan"/>
      <sheetName val="von luu dong"/>
      <sheetName val="thue VAT"/>
      <sheetName val="doanh thu"/>
      <sheetName val="doanh thu loi nhuan"/>
      <sheetName val="dong tien"/>
      <sheetName val="thu hoi von"/>
      <sheetName val="hoan von"/>
      <sheetName val="dothi npv"/>
      <sheetName val="diem hoa von"/>
      <sheetName val="nop ngan sach"/>
      <sheetName val="chi tieu"/>
      <sheetName val="Chung tu"/>
      <sheetName val="So cai"/>
      <sheetName val="Can doi"/>
      <sheetName val="Phat sinh"/>
      <sheetName val="T12"/>
      <sheetName val="T11"/>
      <sheetName val="pt0-1"/>
      <sheetName val="kp0-1"/>
      <sheetName val="0-1"/>
      <sheetName val="pt2-3"/>
      <sheetName val="thkp2-3"/>
      <sheetName val="2-3"/>
      <sheetName val="cl1-2"/>
      <sheetName val="thkp1-2"/>
      <sheetName val="clvl1-2"/>
      <sheetName val="1-2"/>
      <sheetName val="\MGT-DRT\MGT-IMPR\MGT-SC@\BA039"/>
      <sheetName val="Cong hoþ"/>
      <sheetName val="T_x0003__x0000_ong dip nhan danh hieu AHL§"/>
      <sheetName val="CT 03"/>
      <sheetName val="TH 03"/>
      <sheetName val="28+!60-28+420.5K95"/>
      <sheetName val="Thi sinh"/>
      <sheetName val="SPS"/>
      <sheetName val="DSNV"/>
      <sheetName val="Cham cong"/>
      <sheetName val="Bang luong"/>
      <sheetName val="LCB"/>
      <sheetName val="CN131"/>
      <sheetName val="STH 152"/>
      <sheetName val="CN 331"/>
      <sheetName val="VLSPHH"/>
      <sheetName val="DVKH"/>
      <sheetName val="Kho"/>
      <sheetName val="THDN MBA phu tai"/>
      <sheetName val="TBA CC"/>
      <sheetName val="D.Da0"/>
      <sheetName val="B9_SCL (2)"/>
      <sheetName val="T-9"/>
      <sheetName val="Thang 7-05"/>
      <sheetName val="Bia dvi"/>
      <sheetName val="B3_Tonghop thang"/>
      <sheetName val="B4_TTG"/>
      <sheetName val="B7_TaiNan"/>
      <sheetName val="B8_DongDien"/>
      <sheetName val="B9_SCL"/>
      <sheetName val="B10_SCTX"/>
      <sheetName val="B11_XTM"/>
      <sheetName val="B12_TBDC"/>
      <sheetName val="B13_LanKT"/>
      <sheetName val="BB NT GD H-thanh"/>
      <sheetName val="BB NT KL"/>
      <sheetName val="Goi2"/>
      <sheetName val="THpp"/>
      <sheetName val="pp"/>
      <sheetName val="CL PP"/>
      <sheetName val="TH DgPP"/>
      <sheetName val="Dg PP"/>
      <sheetName val="CL DgPP"/>
      <sheetName val="TH DDau"/>
      <sheetName val="DDau"/>
      <sheetName val="GT3PP"/>
      <sheetName val="CLDD"/>
      <sheetName val="GT3DD"/>
      <sheetName val="TH DVu"/>
      <sheetName val="Dichvu"/>
      <sheetName val="CL Dvu"/>
      <sheetName val="TH DgDvu"/>
      <sheetName val="Dg DV"/>
      <sheetName val="PTDdv"/>
      <sheetName val="CLDdv"/>
      <sheetName val="GT3DV"/>
      <sheetName val="TH-CO"/>
      <sheetName val="C.O"/>
      <sheetName val="TH dg OC"/>
      <sheetName val="DCO"/>
      <sheetName val="CL CatOng"/>
      <sheetName val="Bang qui cach Vtu"/>
      <sheetName val="T01"/>
      <sheetName val="T04"/>
      <sheetName val="DTcojg 4-5"/>
      <sheetName val="Tojg hop thep"/>
      <sheetName val="Phan tich don gia (doc)"/>
      <sheetName val="luong thang 10"/>
      <sheetName val="tong hop thang 10"/>
      <sheetName val="loung11"/>
      <sheetName val="TH 11"/>
      <sheetName val="T122"/>
      <sheetName val="T121"/>
      <sheetName val="px khai thac 2"/>
      <sheetName val="dao lo so 2"/>
      <sheetName val="luong vp thang 10"/>
      <sheetName val="26+960-27+050.9"/>
      <sheetName val="\N\MGT-DRT\MGT-IMPR\MGT-SC@\BA0"/>
      <sheetName val="MLDV"/>
      <sheetName val="catongcu"/>
      <sheetName val="BC"/>
      <sheetName val="NNCONGNHAN"/>
      <sheetName val="bangtonghop"/>
      <sheetName val="B T HOP"/>
      <sheetName val="HT HE DUONG"/>
      <sheetName val="MLPP"/>
      <sheetName val="DH D1,2"/>
      <sheetName val="Tro giup"/>
      <sheetName val="XXXXXXX_x0018_"/>
      <sheetName val="UBi"/>
      <sheetName val="2ÿÿ960-ÿÿ+1ÿÿÿÿ(k95)"/>
      <sheetName val="[PIPE-03E.XLSÝ26+960-27+150.4(k"/>
      <sheetName val="Tong hop gia"/>
      <sheetName val="May thi cong"/>
      <sheetName val="Chi phi chung"/>
      <sheetName val="Config"/>
      <sheetName val="_x0002__x0001_"/>
      <sheetName val="_x0000__x0000__x0005__x0000_"/>
      <sheetName val="ten"/>
      <sheetName val="nphuo"/>
      <sheetName val="28+160-&quot;8+420,17Top"/>
      <sheetName val="KHo152"/>
      <sheetName val="Kho153"/>
      <sheetName val="@.Dap"/>
      <sheetName val="LUU"/>
      <sheetName val="BAONO"/>
      <sheetName val="BAONOCHUAXONG"/>
      <sheetName val="PHI"/>
      <sheetName val="Muavao6"/>
      <sheetName val="Muavao7"/>
      <sheetName val="DMCP"/>
      <sheetName val="MD03-4"/>
      <sheetName val="XE DA("/>
      <sheetName val="khen thuong (2)"/>
      <sheetName val="khen thuong"/>
      <sheetName val="Thuong"/>
      <sheetName val="San luong"/>
      <sheetName val="Thu nhap"/>
      <sheetName val="DGCT1"/>
      <sheetName val="Tu van Thiet ke"/>
      <sheetName val="Tien do thi cong"/>
      <sheetName val="Bia du toan"/>
      <sheetName val="Aug-10(D)"/>
      <sheetName val="Data input"/>
      <sheetName val="Data"/>
      <sheetName val="Group"/>
      <sheetName val="Loading"/>
      <sheetName val="Cong n_x0000_"/>
      <sheetName val="TDþ"/>
      <sheetName val="BU13-_x0003__x0000_+"/>
      <sheetName val="gvl"/>
      <sheetName val="GDTL cong D40"/>
      <sheetName val="THKPcong D40"/>
      <sheetName val="GDTran gieng"/>
      <sheetName val="THKPtran gieng"/>
      <sheetName val="XD"/>
      <sheetName val="THDT (2)"/>
      <sheetName val="DB (2)"/>
      <sheetName val="THTke"/>
      <sheetName val="DGTLdap dat (3)"/>
      <sheetName val="TM Du toan"/>
      <sheetName val="THKP dap chinh (3)"/>
      <sheetName val="Cong doan"/>
      <sheetName val="A"/>
      <sheetName val="PTS䁌"/>
      <sheetName val="clv¸"/>
      <sheetName val="B01þ"/>
      <sheetName val="B-B"/>
      <sheetName val="JanÐ"/>
      <sheetName val="Don gia"/>
      <sheetName val="LD Kien"/>
      <sheetName val="QLoc"/>
      <sheetName val="TT Qlao"/>
      <sheetName val="Yen Bai"/>
      <sheetName val="Yen Giang"/>
      <sheetName val="Yen Hung"/>
      <sheetName val="Yen Lam"/>
      <sheetName val="Yen lac"/>
      <sheetName val="Yen Ninh"/>
      <sheetName val="Yen Phong"/>
      <sheetName val="Yen Phu"/>
      <sheetName val="Yen thai"/>
      <sheetName val="Yen Thinh"/>
      <sheetName val="Yen Tho"/>
      <sheetName val="Yen Trung"/>
      <sheetName val="Yen Truong"/>
      <sheetName val="Yen Tam"/>
      <sheetName val="Dinh Binh"/>
      <sheetName val="Dinh Cong"/>
      <sheetName val="Dinh Hoa"/>
      <sheetName val=" Dinh Hung"/>
      <sheetName val="Dinh Hai"/>
      <sheetName val="Dinh Lien"/>
      <sheetName val="Dinh Long"/>
      <sheetName val="Dinh Thanh"/>
      <sheetName val="Dinh Tien"/>
      <sheetName val="Dinh Tang"/>
      <sheetName val="Dinh Tan"/>
      <sheetName val="THPT Thong Nhat"/>
      <sheetName val="Dinh Tuong"/>
      <sheetName val="TTBDChinh Tri"/>
      <sheetName val="Phong GD"/>
      <sheetName val="Khoi Mam Non"/>
      <sheetName val="BT Van Hoa"/>
      <sheetName val="Day Nghe"/>
      <sheetName val="TH Q Loc 1"/>
      <sheetName val="Q lao"/>
      <sheetName val="T nhat"/>
      <sheetName val="Y bai"/>
      <sheetName val="Y giang"/>
      <sheetName val="Y hung"/>
      <sheetName val="Y lam"/>
      <sheetName val="Y lac"/>
      <sheetName val="Y ninh"/>
      <sheetName val="Y phong"/>
      <sheetName val="Y phu"/>
      <sheetName val="Y thai"/>
      <sheetName val="Y thinh"/>
      <sheetName val="Y tho"/>
      <sheetName val="Y trung"/>
      <sheetName val="Y truong"/>
      <sheetName val="Y tam"/>
      <sheetName val="Dbinh"/>
      <sheetName val="D cong"/>
      <sheetName val="D hoa"/>
      <sheetName val="Dhung"/>
      <sheetName val="D hai"/>
      <sheetName val="D lien"/>
      <sheetName val="D long"/>
      <sheetName val="D thanh"/>
      <sheetName val="D tien"/>
      <sheetName val="D tang"/>
      <sheetName val="D tan"/>
      <sheetName val="D tuong"/>
      <sheetName val="Q loc 2"/>
      <sheetName val="DT 05"/>
      <sheetName val="Quý 1"/>
      <sheetName val="Thang3"/>
      <sheetName val="Quý2"/>
      <sheetName val="Quy 3"/>
      <sheetName val="KPCĐ"/>
      <sheetName val="Nghiep vu"/>
      <sheetName val="T10-11"/>
      <sheetName val="Quý4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 refreshError="1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 refreshError="1"/>
      <sheetData sheetId="715" refreshError="1"/>
      <sheetData sheetId="716" refreshError="1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/>
      <sheetData sheetId="734"/>
      <sheetData sheetId="735"/>
      <sheetData sheetId="736"/>
      <sheetData sheetId="737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/>
      <sheetData sheetId="780"/>
      <sheetData sheetId="781"/>
      <sheetData sheetId="782"/>
      <sheetData sheetId="783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/>
      <sheetData sheetId="900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/>
      <sheetData sheetId="909"/>
      <sheetData sheetId="910"/>
      <sheetData sheetId="911"/>
      <sheetData sheetId="912"/>
      <sheetData sheetId="913" refreshError="1"/>
      <sheetData sheetId="914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 refreshError="1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/>
      <sheetData sheetId="1137"/>
      <sheetData sheetId="1138"/>
      <sheetData sheetId="1139"/>
      <sheetData sheetId="1140" refreshError="1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/>
      <sheetData sheetId="1224"/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 refreshError="1"/>
      <sheetData sheetId="1237" refreshError="1"/>
      <sheetData sheetId="1238" refreshError="1"/>
      <sheetData sheetId="1239"/>
      <sheetData sheetId="1240" refreshError="1"/>
      <sheetData sheetId="1241"/>
      <sheetData sheetId="1242" refreshError="1"/>
      <sheetData sheetId="1243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/>
      <sheetData sheetId="1305"/>
      <sheetData sheetId="1306"/>
      <sheetData sheetId="1307" refreshError="1"/>
      <sheetData sheetId="1308"/>
      <sheetData sheetId="1309"/>
      <sheetData sheetId="1310"/>
      <sheetData sheetId="1311"/>
      <sheetData sheetId="1312"/>
      <sheetData sheetId="1313"/>
      <sheetData sheetId="1314"/>
      <sheetData sheetId="1315"/>
      <sheetData sheetId="1316"/>
      <sheetData sheetId="1317"/>
      <sheetData sheetId="1318"/>
      <sheetData sheetId="1319"/>
      <sheetData sheetId="1320"/>
      <sheetData sheetId="1321"/>
      <sheetData sheetId="1322"/>
      <sheetData sheetId="1323"/>
      <sheetData sheetId="1324"/>
      <sheetData sheetId="1325"/>
      <sheetData sheetId="1326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/>
      <sheetData sheetId="1333"/>
      <sheetData sheetId="1334"/>
      <sheetData sheetId="1335"/>
      <sheetData sheetId="1336"/>
      <sheetData sheetId="1337"/>
      <sheetData sheetId="1338"/>
      <sheetData sheetId="1339"/>
      <sheetData sheetId="1340" refreshError="1"/>
      <sheetData sheetId="1341"/>
      <sheetData sheetId="1342"/>
      <sheetData sheetId="1343"/>
      <sheetData sheetId="1344" refreshError="1"/>
      <sheetData sheetId="1345"/>
      <sheetData sheetId="1346"/>
      <sheetData sheetId="1347"/>
      <sheetData sheetId="1348"/>
      <sheetData sheetId="1349"/>
      <sheetData sheetId="1350"/>
      <sheetData sheetId="1351"/>
      <sheetData sheetId="1352"/>
      <sheetData sheetId="1353"/>
      <sheetData sheetId="1354"/>
      <sheetData sheetId="1355"/>
      <sheetData sheetId="1356"/>
      <sheetData sheetId="1357"/>
      <sheetData sheetId="1358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/>
      <sheetData sheetId="1367"/>
      <sheetData sheetId="1368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 chung"/>
      <sheetName val="BANCO (3)"/>
      <sheetName val="MT TW in (2)"/>
      <sheetName val="PL III CTrinh (2)"/>
      <sheetName val="PL IV nganh (2)"/>
      <sheetName val="MT DPin (3)"/>
      <sheetName val="TH in (2)"/>
      <sheetName val="PLIb"/>
      <sheetName val="PLIIIb"/>
      <sheetName val="BANCO (2)"/>
      <sheetName val="MT DPin (2)"/>
      <sheetName val="THSS"/>
      <sheetName val="THSS (3)"/>
      <sheetName val="THSS (4)"/>
      <sheetName val="THSS (6)"/>
      <sheetName val="THSS (5)"/>
      <sheetName val="THSS (7)"/>
      <sheetName val="PL III CTrinh (3)"/>
      <sheetName val="PL IV nganh (3)"/>
      <sheetName val="PL III CTrinh"/>
      <sheetName val="PL IV nganh"/>
      <sheetName val="TH 2016-2020-gom CTMTQG"/>
      <sheetName val="SS dia phuong"/>
      <sheetName val="TH 2016-2020 -Kgom CTMTQG"/>
      <sheetName val="TH in"/>
      <sheetName val="BANCO"/>
      <sheetName val="CBDT-TKQH"/>
      <sheetName val="MT TW in"/>
      <sheetName val="MT DPin"/>
      <sheetName val="DT theo MT(TW)"/>
      <sheetName val="DT theo MT (DP)"/>
      <sheetName val="CTMTQG GNBV"/>
      <sheetName val="Sheet1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  <sheetName val="TH phan bo  17.9.2015_Thu"/>
      <sheetName val="Chi_chung"/>
      <sheetName val="BANCO_(3)"/>
      <sheetName val="MT_TW_in_(2)"/>
      <sheetName val="PL_III_CTrinh_(2)"/>
      <sheetName val="PL_IV_nganh_(2)"/>
      <sheetName val="MT_DPin_(3)"/>
      <sheetName val="TH_in_(2)"/>
      <sheetName val="BANCO_(2)"/>
      <sheetName val="MT_DPin_(2)"/>
      <sheetName val="THSS_(3)"/>
      <sheetName val="THSS_(4)"/>
      <sheetName val="THSS_(6)"/>
      <sheetName val="THSS_(5)"/>
      <sheetName val="THSS_(7)"/>
      <sheetName val="PL_III_CTrinh_(3)"/>
      <sheetName val="PL_IV_nganh_(3)"/>
      <sheetName val="PL_III_CTrinh"/>
      <sheetName val="PL_IV_nganh"/>
      <sheetName val="TH_2016-2020-gom_CTMTQG"/>
      <sheetName val="SS_dia_phuong"/>
      <sheetName val="TH_2016-2020_-Kgom_CTMTQG"/>
      <sheetName val="TH_in"/>
      <sheetName val="MT_TW_in"/>
      <sheetName val="MT_DPin"/>
      <sheetName val="DT_theo_MT(TW)"/>
      <sheetName val="DT_theo_MT_(DP)"/>
      <sheetName val="CTMTQG_GNBV"/>
      <sheetName val="TH_dau_bo"/>
      <sheetName val="MTTW_in"/>
      <sheetName val="SSDP-an_cot"/>
      <sheetName val="SSDP-an_cot_(2)"/>
      <sheetName val="So_sanhDPguidi_(2)"/>
      <sheetName val="So_sanhDPguidi_(3)"/>
      <sheetName val="So_sanhDPguidi"/>
      <sheetName val="PL1_-TH-gui_BTC"/>
      <sheetName val="PL2-MTTW-gui_BTC"/>
      <sheetName val="PL3-MTDP-gui_BTC"/>
      <sheetName val="TH_phan_bo__17_9_2015_Thu"/>
      <sheetName val="DONGIA"/>
      <sheetName val="DON GIA"/>
      <sheetName val="DG"/>
      <sheetName val="Tiepdia"/>
      <sheetName val="TDTKP"/>
    </sheetNames>
    <sheetDataSet>
      <sheetData sheetId="0" refreshError="1"/>
      <sheetData sheetId="1">
        <row r="122">
          <cell r="I122">
            <v>6.7156099999999999</v>
          </cell>
        </row>
      </sheetData>
      <sheetData sheetId="2">
        <row r="29">
          <cell r="K29">
            <v>49327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23">
          <cell r="F123">
            <v>4.5632445555441416E-2</v>
          </cell>
        </row>
      </sheetData>
      <sheetData sheetId="10">
        <row r="99">
          <cell r="BP99">
            <v>6.7156099999999999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3">
          <cell r="B13" t="str">
            <v>TỔNG SỐ</v>
          </cell>
        </row>
      </sheetData>
      <sheetData sheetId="26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>
        <row r="122">
          <cell r="I122">
            <v>6.7156099999999999</v>
          </cell>
        </row>
      </sheetData>
      <sheetData sheetId="52">
        <row r="29">
          <cell r="K29">
            <v>49327</v>
          </cell>
        </row>
      </sheetData>
      <sheetData sheetId="53"/>
      <sheetData sheetId="54"/>
      <sheetData sheetId="55"/>
      <sheetData sheetId="56"/>
      <sheetData sheetId="57">
        <row r="123">
          <cell r="F123">
            <v>4.5632445555441416E-2</v>
          </cell>
        </row>
      </sheetData>
      <sheetData sheetId="58">
        <row r="99">
          <cell r="BP99">
            <v>6.7156099999999999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D487"/>
  <sheetViews>
    <sheetView tabSelected="1" view="pageBreakPreview" zoomScale="73" zoomScaleNormal="70" zoomScaleSheetLayoutView="73" workbookViewId="0">
      <selection activeCell="A4" sqref="A4:AJ4"/>
    </sheetView>
  </sheetViews>
  <sheetFormatPr defaultColWidth="9.140625" defaultRowHeight="18.75"/>
  <cols>
    <col min="1" max="1" width="6.140625" style="268" customWidth="1"/>
    <col min="2" max="2" width="34.5703125" style="269" customWidth="1"/>
    <col min="3" max="3" width="10.28515625" style="270" customWidth="1"/>
    <col min="4" max="4" width="12.28515625" style="270" customWidth="1"/>
    <col min="5" max="5" width="10.28515625" style="270" customWidth="1"/>
    <col min="6" max="6" width="16" style="270" customWidth="1"/>
    <col min="7" max="8" width="13.7109375" style="271" customWidth="1"/>
    <col min="9" max="10" width="13.140625" style="271" customWidth="1"/>
    <col min="11" max="11" width="12.85546875" style="271" customWidth="1"/>
    <col min="12" max="12" width="12" style="271" customWidth="1"/>
    <col min="13" max="13" width="13.140625" style="271" hidden="1" customWidth="1"/>
    <col min="14" max="14" width="12" style="271" hidden="1" customWidth="1"/>
    <col min="15" max="15" width="13" style="271" hidden="1" customWidth="1"/>
    <col min="16" max="16" width="12" style="271" hidden="1" customWidth="1"/>
    <col min="17" max="17" width="13.28515625" style="271" hidden="1" customWidth="1"/>
    <col min="18" max="18" width="10.5703125" style="271" hidden="1" customWidth="1"/>
    <col min="19" max="19" width="14.140625" style="271" hidden="1" customWidth="1"/>
    <col min="20" max="20" width="13" style="271" hidden="1" customWidth="1"/>
    <col min="21" max="21" width="12.5703125" style="271" customWidth="1"/>
    <col min="22" max="22" width="12.28515625" style="271" customWidth="1"/>
    <col min="23" max="23" width="12.5703125" style="271" customWidth="1"/>
    <col min="24" max="24" width="13" style="271" customWidth="1"/>
    <col min="25" max="25" width="12.42578125" style="271" customWidth="1"/>
    <col min="26" max="26" width="12" style="271" customWidth="1"/>
    <col min="27" max="27" width="13.28515625" style="271" customWidth="1"/>
    <col min="28" max="28" width="12.7109375" style="271" customWidth="1"/>
    <col min="29" max="29" width="13.28515625" style="271" customWidth="1"/>
    <col min="30" max="30" width="12.7109375" style="271" customWidth="1"/>
    <col min="31" max="31" width="13" style="271" customWidth="1"/>
    <col min="32" max="32" width="12" style="271" customWidth="1"/>
    <col min="33" max="33" width="15" style="271" customWidth="1"/>
    <col min="34" max="34" width="9.28515625" style="271" hidden="1" customWidth="1"/>
    <col min="35" max="35" width="10.28515625" style="271" hidden="1" customWidth="1"/>
    <col min="36" max="36" width="9.7109375" style="271" hidden="1" customWidth="1"/>
    <col min="37" max="37" width="20" style="271" customWidth="1"/>
    <col min="38" max="38" width="13.85546875" style="87" customWidth="1"/>
    <col min="39" max="39" width="11.28515625" style="87" bestFit="1" customWidth="1"/>
    <col min="40" max="40" width="12.140625" style="87" bestFit="1" customWidth="1"/>
    <col min="41" max="41" width="9.7109375" style="87" customWidth="1"/>
    <col min="42" max="42" width="15.85546875" style="87" customWidth="1"/>
    <col min="43" max="268" width="9.140625" style="87"/>
    <col min="269" max="269" width="5.140625" style="87" customWidth="1"/>
    <col min="270" max="270" width="26.28515625" style="87" customWidth="1"/>
    <col min="271" max="273" width="10.28515625" style="87" customWidth="1"/>
    <col min="274" max="275" width="12.28515625" style="87" customWidth="1"/>
    <col min="276" max="276" width="11.28515625" style="87" customWidth="1"/>
    <col min="277" max="277" width="12.28515625" style="87" customWidth="1"/>
    <col min="278" max="278" width="11.28515625" style="87" customWidth="1"/>
    <col min="279" max="279" width="15.140625" style="87" customWidth="1"/>
    <col min="280" max="280" width="13.5703125" style="87" customWidth="1"/>
    <col min="281" max="281" width="12.28515625" style="87" customWidth="1"/>
    <col min="282" max="282" width="11.28515625" style="87" customWidth="1"/>
    <col min="283" max="283" width="14.140625" style="87" customWidth="1"/>
    <col min="284" max="284" width="10.28515625" style="87" customWidth="1"/>
    <col min="285" max="285" width="14.140625" style="87" customWidth="1"/>
    <col min="286" max="286" width="12" style="87" customWidth="1"/>
    <col min="287" max="287" width="13.28515625" style="87" customWidth="1"/>
    <col min="288" max="288" width="10.28515625" style="87" customWidth="1"/>
    <col min="289" max="289" width="12" style="87" customWidth="1"/>
    <col min="290" max="290" width="10.7109375" style="87" customWidth="1"/>
    <col min="291" max="293" width="0" style="87" hidden="1" customWidth="1"/>
    <col min="294" max="524" width="9.140625" style="87"/>
    <col min="525" max="525" width="5.140625" style="87" customWidth="1"/>
    <col min="526" max="526" width="26.28515625" style="87" customWidth="1"/>
    <col min="527" max="529" width="10.28515625" style="87" customWidth="1"/>
    <col min="530" max="531" width="12.28515625" style="87" customWidth="1"/>
    <col min="532" max="532" width="11.28515625" style="87" customWidth="1"/>
    <col min="533" max="533" width="12.28515625" style="87" customWidth="1"/>
    <col min="534" max="534" width="11.28515625" style="87" customWidth="1"/>
    <col min="535" max="535" width="15.140625" style="87" customWidth="1"/>
    <col min="536" max="536" width="13.5703125" style="87" customWidth="1"/>
    <col min="537" max="537" width="12.28515625" style="87" customWidth="1"/>
    <col min="538" max="538" width="11.28515625" style="87" customWidth="1"/>
    <col min="539" max="539" width="14.140625" style="87" customWidth="1"/>
    <col min="540" max="540" width="10.28515625" style="87" customWidth="1"/>
    <col min="541" max="541" width="14.140625" style="87" customWidth="1"/>
    <col min="542" max="542" width="12" style="87" customWidth="1"/>
    <col min="543" max="543" width="13.28515625" style="87" customWidth="1"/>
    <col min="544" max="544" width="10.28515625" style="87" customWidth="1"/>
    <col min="545" max="545" width="12" style="87" customWidth="1"/>
    <col min="546" max="546" width="10.7109375" style="87" customWidth="1"/>
    <col min="547" max="549" width="0" style="87" hidden="1" customWidth="1"/>
    <col min="550" max="780" width="9.140625" style="87"/>
    <col min="781" max="781" width="5.140625" style="87" customWidth="1"/>
    <col min="782" max="782" width="26.28515625" style="87" customWidth="1"/>
    <col min="783" max="785" width="10.28515625" style="87" customWidth="1"/>
    <col min="786" max="787" width="12.28515625" style="87" customWidth="1"/>
    <col min="788" max="788" width="11.28515625" style="87" customWidth="1"/>
    <col min="789" max="789" width="12.28515625" style="87" customWidth="1"/>
    <col min="790" max="790" width="11.28515625" style="87" customWidth="1"/>
    <col min="791" max="791" width="15.140625" style="87" customWidth="1"/>
    <col min="792" max="792" width="13.5703125" style="87" customWidth="1"/>
    <col min="793" max="793" width="12.28515625" style="87" customWidth="1"/>
    <col min="794" max="794" width="11.28515625" style="87" customWidth="1"/>
    <col min="795" max="795" width="14.140625" style="87" customWidth="1"/>
    <col min="796" max="796" width="10.28515625" style="87" customWidth="1"/>
    <col min="797" max="797" width="14.140625" style="87" customWidth="1"/>
    <col min="798" max="798" width="12" style="87" customWidth="1"/>
    <col min="799" max="799" width="13.28515625" style="87" customWidth="1"/>
    <col min="800" max="800" width="10.28515625" style="87" customWidth="1"/>
    <col min="801" max="801" width="12" style="87" customWidth="1"/>
    <col min="802" max="802" width="10.7109375" style="87" customWidth="1"/>
    <col min="803" max="805" width="0" style="87" hidden="1" customWidth="1"/>
    <col min="806" max="1036" width="9.140625" style="87"/>
    <col min="1037" max="1037" width="5.140625" style="87" customWidth="1"/>
    <col min="1038" max="1038" width="26.28515625" style="87" customWidth="1"/>
    <col min="1039" max="1041" width="10.28515625" style="87" customWidth="1"/>
    <col min="1042" max="1043" width="12.28515625" style="87" customWidth="1"/>
    <col min="1044" max="1044" width="11.28515625" style="87" customWidth="1"/>
    <col min="1045" max="1045" width="12.28515625" style="87" customWidth="1"/>
    <col min="1046" max="1046" width="11.28515625" style="87" customWidth="1"/>
    <col min="1047" max="1047" width="15.140625" style="87" customWidth="1"/>
    <col min="1048" max="1048" width="13.5703125" style="87" customWidth="1"/>
    <col min="1049" max="1049" width="12.28515625" style="87" customWidth="1"/>
    <col min="1050" max="1050" width="11.28515625" style="87" customWidth="1"/>
    <col min="1051" max="1051" width="14.140625" style="87" customWidth="1"/>
    <col min="1052" max="1052" width="10.28515625" style="87" customWidth="1"/>
    <col min="1053" max="1053" width="14.140625" style="87" customWidth="1"/>
    <col min="1054" max="1054" width="12" style="87" customWidth="1"/>
    <col min="1055" max="1055" width="13.28515625" style="87" customWidth="1"/>
    <col min="1056" max="1056" width="10.28515625" style="87" customWidth="1"/>
    <col min="1057" max="1057" width="12" style="87" customWidth="1"/>
    <col min="1058" max="1058" width="10.7109375" style="87" customWidth="1"/>
    <col min="1059" max="1061" width="0" style="87" hidden="1" customWidth="1"/>
    <col min="1062" max="1292" width="9.140625" style="87"/>
    <col min="1293" max="1293" width="5.140625" style="87" customWidth="1"/>
    <col min="1294" max="1294" width="26.28515625" style="87" customWidth="1"/>
    <col min="1295" max="1297" width="10.28515625" style="87" customWidth="1"/>
    <col min="1298" max="1299" width="12.28515625" style="87" customWidth="1"/>
    <col min="1300" max="1300" width="11.28515625" style="87" customWidth="1"/>
    <col min="1301" max="1301" width="12.28515625" style="87" customWidth="1"/>
    <col min="1302" max="1302" width="11.28515625" style="87" customWidth="1"/>
    <col min="1303" max="1303" width="15.140625" style="87" customWidth="1"/>
    <col min="1304" max="1304" width="13.5703125" style="87" customWidth="1"/>
    <col min="1305" max="1305" width="12.28515625" style="87" customWidth="1"/>
    <col min="1306" max="1306" width="11.28515625" style="87" customWidth="1"/>
    <col min="1307" max="1307" width="14.140625" style="87" customWidth="1"/>
    <col min="1308" max="1308" width="10.28515625" style="87" customWidth="1"/>
    <col min="1309" max="1309" width="14.140625" style="87" customWidth="1"/>
    <col min="1310" max="1310" width="12" style="87" customWidth="1"/>
    <col min="1311" max="1311" width="13.28515625" style="87" customWidth="1"/>
    <col min="1312" max="1312" width="10.28515625" style="87" customWidth="1"/>
    <col min="1313" max="1313" width="12" style="87" customWidth="1"/>
    <col min="1314" max="1314" width="10.7109375" style="87" customWidth="1"/>
    <col min="1315" max="1317" width="0" style="87" hidden="1" customWidth="1"/>
    <col min="1318" max="1548" width="9.140625" style="87"/>
    <col min="1549" max="1549" width="5.140625" style="87" customWidth="1"/>
    <col min="1550" max="1550" width="26.28515625" style="87" customWidth="1"/>
    <col min="1551" max="1553" width="10.28515625" style="87" customWidth="1"/>
    <col min="1554" max="1555" width="12.28515625" style="87" customWidth="1"/>
    <col min="1556" max="1556" width="11.28515625" style="87" customWidth="1"/>
    <col min="1557" max="1557" width="12.28515625" style="87" customWidth="1"/>
    <col min="1558" max="1558" width="11.28515625" style="87" customWidth="1"/>
    <col min="1559" max="1559" width="15.140625" style="87" customWidth="1"/>
    <col min="1560" max="1560" width="13.5703125" style="87" customWidth="1"/>
    <col min="1561" max="1561" width="12.28515625" style="87" customWidth="1"/>
    <col min="1562" max="1562" width="11.28515625" style="87" customWidth="1"/>
    <col min="1563" max="1563" width="14.140625" style="87" customWidth="1"/>
    <col min="1564" max="1564" width="10.28515625" style="87" customWidth="1"/>
    <col min="1565" max="1565" width="14.140625" style="87" customWidth="1"/>
    <col min="1566" max="1566" width="12" style="87" customWidth="1"/>
    <col min="1567" max="1567" width="13.28515625" style="87" customWidth="1"/>
    <col min="1568" max="1568" width="10.28515625" style="87" customWidth="1"/>
    <col min="1569" max="1569" width="12" style="87" customWidth="1"/>
    <col min="1570" max="1570" width="10.7109375" style="87" customWidth="1"/>
    <col min="1571" max="1573" width="0" style="87" hidden="1" customWidth="1"/>
    <col min="1574" max="1804" width="9.140625" style="87"/>
    <col min="1805" max="1805" width="5.140625" style="87" customWidth="1"/>
    <col min="1806" max="1806" width="26.28515625" style="87" customWidth="1"/>
    <col min="1807" max="1809" width="10.28515625" style="87" customWidth="1"/>
    <col min="1810" max="1811" width="12.28515625" style="87" customWidth="1"/>
    <col min="1812" max="1812" width="11.28515625" style="87" customWidth="1"/>
    <col min="1813" max="1813" width="12.28515625" style="87" customWidth="1"/>
    <col min="1814" max="1814" width="11.28515625" style="87" customWidth="1"/>
    <col min="1815" max="1815" width="15.140625" style="87" customWidth="1"/>
    <col min="1816" max="1816" width="13.5703125" style="87" customWidth="1"/>
    <col min="1817" max="1817" width="12.28515625" style="87" customWidth="1"/>
    <col min="1818" max="1818" width="11.28515625" style="87" customWidth="1"/>
    <col min="1819" max="1819" width="14.140625" style="87" customWidth="1"/>
    <col min="1820" max="1820" width="10.28515625" style="87" customWidth="1"/>
    <col min="1821" max="1821" width="14.140625" style="87" customWidth="1"/>
    <col min="1822" max="1822" width="12" style="87" customWidth="1"/>
    <col min="1823" max="1823" width="13.28515625" style="87" customWidth="1"/>
    <col min="1824" max="1824" width="10.28515625" style="87" customWidth="1"/>
    <col min="1825" max="1825" width="12" style="87" customWidth="1"/>
    <col min="1826" max="1826" width="10.7109375" style="87" customWidth="1"/>
    <col min="1827" max="1829" width="0" style="87" hidden="1" customWidth="1"/>
    <col min="1830" max="2060" width="9.140625" style="87"/>
    <col min="2061" max="2061" width="5.140625" style="87" customWidth="1"/>
    <col min="2062" max="2062" width="26.28515625" style="87" customWidth="1"/>
    <col min="2063" max="2065" width="10.28515625" style="87" customWidth="1"/>
    <col min="2066" max="2067" width="12.28515625" style="87" customWidth="1"/>
    <col min="2068" max="2068" width="11.28515625" style="87" customWidth="1"/>
    <col min="2069" max="2069" width="12.28515625" style="87" customWidth="1"/>
    <col min="2070" max="2070" width="11.28515625" style="87" customWidth="1"/>
    <col min="2071" max="2071" width="15.140625" style="87" customWidth="1"/>
    <col min="2072" max="2072" width="13.5703125" style="87" customWidth="1"/>
    <col min="2073" max="2073" width="12.28515625" style="87" customWidth="1"/>
    <col min="2074" max="2074" width="11.28515625" style="87" customWidth="1"/>
    <col min="2075" max="2075" width="14.140625" style="87" customWidth="1"/>
    <col min="2076" max="2076" width="10.28515625" style="87" customWidth="1"/>
    <col min="2077" max="2077" width="14.140625" style="87" customWidth="1"/>
    <col min="2078" max="2078" width="12" style="87" customWidth="1"/>
    <col min="2079" max="2079" width="13.28515625" style="87" customWidth="1"/>
    <col min="2080" max="2080" width="10.28515625" style="87" customWidth="1"/>
    <col min="2081" max="2081" width="12" style="87" customWidth="1"/>
    <col min="2082" max="2082" width="10.7109375" style="87" customWidth="1"/>
    <col min="2083" max="2085" width="0" style="87" hidden="1" customWidth="1"/>
    <col min="2086" max="2316" width="9.140625" style="87"/>
    <col min="2317" max="2317" width="5.140625" style="87" customWidth="1"/>
    <col min="2318" max="2318" width="26.28515625" style="87" customWidth="1"/>
    <col min="2319" max="2321" width="10.28515625" style="87" customWidth="1"/>
    <col min="2322" max="2323" width="12.28515625" style="87" customWidth="1"/>
    <col min="2324" max="2324" width="11.28515625" style="87" customWidth="1"/>
    <col min="2325" max="2325" width="12.28515625" style="87" customWidth="1"/>
    <col min="2326" max="2326" width="11.28515625" style="87" customWidth="1"/>
    <col min="2327" max="2327" width="15.140625" style="87" customWidth="1"/>
    <col min="2328" max="2328" width="13.5703125" style="87" customWidth="1"/>
    <col min="2329" max="2329" width="12.28515625" style="87" customWidth="1"/>
    <col min="2330" max="2330" width="11.28515625" style="87" customWidth="1"/>
    <col min="2331" max="2331" width="14.140625" style="87" customWidth="1"/>
    <col min="2332" max="2332" width="10.28515625" style="87" customWidth="1"/>
    <col min="2333" max="2333" width="14.140625" style="87" customWidth="1"/>
    <col min="2334" max="2334" width="12" style="87" customWidth="1"/>
    <col min="2335" max="2335" width="13.28515625" style="87" customWidth="1"/>
    <col min="2336" max="2336" width="10.28515625" style="87" customWidth="1"/>
    <col min="2337" max="2337" width="12" style="87" customWidth="1"/>
    <col min="2338" max="2338" width="10.7109375" style="87" customWidth="1"/>
    <col min="2339" max="2341" width="0" style="87" hidden="1" customWidth="1"/>
    <col min="2342" max="2572" width="9.140625" style="87"/>
    <col min="2573" max="2573" width="5.140625" style="87" customWidth="1"/>
    <col min="2574" max="2574" width="26.28515625" style="87" customWidth="1"/>
    <col min="2575" max="2577" width="10.28515625" style="87" customWidth="1"/>
    <col min="2578" max="2579" width="12.28515625" style="87" customWidth="1"/>
    <col min="2580" max="2580" width="11.28515625" style="87" customWidth="1"/>
    <col min="2581" max="2581" width="12.28515625" style="87" customWidth="1"/>
    <col min="2582" max="2582" width="11.28515625" style="87" customWidth="1"/>
    <col min="2583" max="2583" width="15.140625" style="87" customWidth="1"/>
    <col min="2584" max="2584" width="13.5703125" style="87" customWidth="1"/>
    <col min="2585" max="2585" width="12.28515625" style="87" customWidth="1"/>
    <col min="2586" max="2586" width="11.28515625" style="87" customWidth="1"/>
    <col min="2587" max="2587" width="14.140625" style="87" customWidth="1"/>
    <col min="2588" max="2588" width="10.28515625" style="87" customWidth="1"/>
    <col min="2589" max="2589" width="14.140625" style="87" customWidth="1"/>
    <col min="2590" max="2590" width="12" style="87" customWidth="1"/>
    <col min="2591" max="2591" width="13.28515625" style="87" customWidth="1"/>
    <col min="2592" max="2592" width="10.28515625" style="87" customWidth="1"/>
    <col min="2593" max="2593" width="12" style="87" customWidth="1"/>
    <col min="2594" max="2594" width="10.7109375" style="87" customWidth="1"/>
    <col min="2595" max="2597" width="0" style="87" hidden="1" customWidth="1"/>
    <col min="2598" max="2828" width="9.140625" style="87"/>
    <col min="2829" max="2829" width="5.140625" style="87" customWidth="1"/>
    <col min="2830" max="2830" width="26.28515625" style="87" customWidth="1"/>
    <col min="2831" max="2833" width="10.28515625" style="87" customWidth="1"/>
    <col min="2834" max="2835" width="12.28515625" style="87" customWidth="1"/>
    <col min="2836" max="2836" width="11.28515625" style="87" customWidth="1"/>
    <col min="2837" max="2837" width="12.28515625" style="87" customWidth="1"/>
    <col min="2838" max="2838" width="11.28515625" style="87" customWidth="1"/>
    <col min="2839" max="2839" width="15.140625" style="87" customWidth="1"/>
    <col min="2840" max="2840" width="13.5703125" style="87" customWidth="1"/>
    <col min="2841" max="2841" width="12.28515625" style="87" customWidth="1"/>
    <col min="2842" max="2842" width="11.28515625" style="87" customWidth="1"/>
    <col min="2843" max="2843" width="14.140625" style="87" customWidth="1"/>
    <col min="2844" max="2844" width="10.28515625" style="87" customWidth="1"/>
    <col min="2845" max="2845" width="14.140625" style="87" customWidth="1"/>
    <col min="2846" max="2846" width="12" style="87" customWidth="1"/>
    <col min="2847" max="2847" width="13.28515625" style="87" customWidth="1"/>
    <col min="2848" max="2848" width="10.28515625" style="87" customWidth="1"/>
    <col min="2849" max="2849" width="12" style="87" customWidth="1"/>
    <col min="2850" max="2850" width="10.7109375" style="87" customWidth="1"/>
    <col min="2851" max="2853" width="0" style="87" hidden="1" customWidth="1"/>
    <col min="2854" max="3084" width="9.140625" style="87"/>
    <col min="3085" max="3085" width="5.140625" style="87" customWidth="1"/>
    <col min="3086" max="3086" width="26.28515625" style="87" customWidth="1"/>
    <col min="3087" max="3089" width="10.28515625" style="87" customWidth="1"/>
    <col min="3090" max="3091" width="12.28515625" style="87" customWidth="1"/>
    <col min="3092" max="3092" width="11.28515625" style="87" customWidth="1"/>
    <col min="3093" max="3093" width="12.28515625" style="87" customWidth="1"/>
    <col min="3094" max="3094" width="11.28515625" style="87" customWidth="1"/>
    <col min="3095" max="3095" width="15.140625" style="87" customWidth="1"/>
    <col min="3096" max="3096" width="13.5703125" style="87" customWidth="1"/>
    <col min="3097" max="3097" width="12.28515625" style="87" customWidth="1"/>
    <col min="3098" max="3098" width="11.28515625" style="87" customWidth="1"/>
    <col min="3099" max="3099" width="14.140625" style="87" customWidth="1"/>
    <col min="3100" max="3100" width="10.28515625" style="87" customWidth="1"/>
    <col min="3101" max="3101" width="14.140625" style="87" customWidth="1"/>
    <col min="3102" max="3102" width="12" style="87" customWidth="1"/>
    <col min="3103" max="3103" width="13.28515625" style="87" customWidth="1"/>
    <col min="3104" max="3104" width="10.28515625" style="87" customWidth="1"/>
    <col min="3105" max="3105" width="12" style="87" customWidth="1"/>
    <col min="3106" max="3106" width="10.7109375" style="87" customWidth="1"/>
    <col min="3107" max="3109" width="0" style="87" hidden="1" customWidth="1"/>
    <col min="3110" max="3340" width="9.140625" style="87"/>
    <col min="3341" max="3341" width="5.140625" style="87" customWidth="1"/>
    <col min="3342" max="3342" width="26.28515625" style="87" customWidth="1"/>
    <col min="3343" max="3345" width="10.28515625" style="87" customWidth="1"/>
    <col min="3346" max="3347" width="12.28515625" style="87" customWidth="1"/>
    <col min="3348" max="3348" width="11.28515625" style="87" customWidth="1"/>
    <col min="3349" max="3349" width="12.28515625" style="87" customWidth="1"/>
    <col min="3350" max="3350" width="11.28515625" style="87" customWidth="1"/>
    <col min="3351" max="3351" width="15.140625" style="87" customWidth="1"/>
    <col min="3352" max="3352" width="13.5703125" style="87" customWidth="1"/>
    <col min="3353" max="3353" width="12.28515625" style="87" customWidth="1"/>
    <col min="3354" max="3354" width="11.28515625" style="87" customWidth="1"/>
    <col min="3355" max="3355" width="14.140625" style="87" customWidth="1"/>
    <col min="3356" max="3356" width="10.28515625" style="87" customWidth="1"/>
    <col min="3357" max="3357" width="14.140625" style="87" customWidth="1"/>
    <col min="3358" max="3358" width="12" style="87" customWidth="1"/>
    <col min="3359" max="3359" width="13.28515625" style="87" customWidth="1"/>
    <col min="3360" max="3360" width="10.28515625" style="87" customWidth="1"/>
    <col min="3361" max="3361" width="12" style="87" customWidth="1"/>
    <col min="3362" max="3362" width="10.7109375" style="87" customWidth="1"/>
    <col min="3363" max="3365" width="0" style="87" hidden="1" customWidth="1"/>
    <col min="3366" max="3596" width="9.140625" style="87"/>
    <col min="3597" max="3597" width="5.140625" style="87" customWidth="1"/>
    <col min="3598" max="3598" width="26.28515625" style="87" customWidth="1"/>
    <col min="3599" max="3601" width="10.28515625" style="87" customWidth="1"/>
    <col min="3602" max="3603" width="12.28515625" style="87" customWidth="1"/>
    <col min="3604" max="3604" width="11.28515625" style="87" customWidth="1"/>
    <col min="3605" max="3605" width="12.28515625" style="87" customWidth="1"/>
    <col min="3606" max="3606" width="11.28515625" style="87" customWidth="1"/>
    <col min="3607" max="3607" width="15.140625" style="87" customWidth="1"/>
    <col min="3608" max="3608" width="13.5703125" style="87" customWidth="1"/>
    <col min="3609" max="3609" width="12.28515625" style="87" customWidth="1"/>
    <col min="3610" max="3610" width="11.28515625" style="87" customWidth="1"/>
    <col min="3611" max="3611" width="14.140625" style="87" customWidth="1"/>
    <col min="3612" max="3612" width="10.28515625" style="87" customWidth="1"/>
    <col min="3613" max="3613" width="14.140625" style="87" customWidth="1"/>
    <col min="3614" max="3614" width="12" style="87" customWidth="1"/>
    <col min="3615" max="3615" width="13.28515625" style="87" customWidth="1"/>
    <col min="3616" max="3616" width="10.28515625" style="87" customWidth="1"/>
    <col min="3617" max="3617" width="12" style="87" customWidth="1"/>
    <col min="3618" max="3618" width="10.7109375" style="87" customWidth="1"/>
    <col min="3619" max="3621" width="0" style="87" hidden="1" customWidth="1"/>
    <col min="3622" max="3852" width="9.140625" style="87"/>
    <col min="3853" max="3853" width="5.140625" style="87" customWidth="1"/>
    <col min="3854" max="3854" width="26.28515625" style="87" customWidth="1"/>
    <col min="3855" max="3857" width="10.28515625" style="87" customWidth="1"/>
    <col min="3858" max="3859" width="12.28515625" style="87" customWidth="1"/>
    <col min="3860" max="3860" width="11.28515625" style="87" customWidth="1"/>
    <col min="3861" max="3861" width="12.28515625" style="87" customWidth="1"/>
    <col min="3862" max="3862" width="11.28515625" style="87" customWidth="1"/>
    <col min="3863" max="3863" width="15.140625" style="87" customWidth="1"/>
    <col min="3864" max="3864" width="13.5703125" style="87" customWidth="1"/>
    <col min="3865" max="3865" width="12.28515625" style="87" customWidth="1"/>
    <col min="3866" max="3866" width="11.28515625" style="87" customWidth="1"/>
    <col min="3867" max="3867" width="14.140625" style="87" customWidth="1"/>
    <col min="3868" max="3868" width="10.28515625" style="87" customWidth="1"/>
    <col min="3869" max="3869" width="14.140625" style="87" customWidth="1"/>
    <col min="3870" max="3870" width="12" style="87" customWidth="1"/>
    <col min="3871" max="3871" width="13.28515625" style="87" customWidth="1"/>
    <col min="3872" max="3872" width="10.28515625" style="87" customWidth="1"/>
    <col min="3873" max="3873" width="12" style="87" customWidth="1"/>
    <col min="3874" max="3874" width="10.7109375" style="87" customWidth="1"/>
    <col min="3875" max="3877" width="0" style="87" hidden="1" customWidth="1"/>
    <col min="3878" max="4108" width="9.140625" style="87"/>
    <col min="4109" max="4109" width="5.140625" style="87" customWidth="1"/>
    <col min="4110" max="4110" width="26.28515625" style="87" customWidth="1"/>
    <col min="4111" max="4113" width="10.28515625" style="87" customWidth="1"/>
    <col min="4114" max="4115" width="12.28515625" style="87" customWidth="1"/>
    <col min="4116" max="4116" width="11.28515625" style="87" customWidth="1"/>
    <col min="4117" max="4117" width="12.28515625" style="87" customWidth="1"/>
    <col min="4118" max="4118" width="11.28515625" style="87" customWidth="1"/>
    <col min="4119" max="4119" width="15.140625" style="87" customWidth="1"/>
    <col min="4120" max="4120" width="13.5703125" style="87" customWidth="1"/>
    <col min="4121" max="4121" width="12.28515625" style="87" customWidth="1"/>
    <col min="4122" max="4122" width="11.28515625" style="87" customWidth="1"/>
    <col min="4123" max="4123" width="14.140625" style="87" customWidth="1"/>
    <col min="4124" max="4124" width="10.28515625" style="87" customWidth="1"/>
    <col min="4125" max="4125" width="14.140625" style="87" customWidth="1"/>
    <col min="4126" max="4126" width="12" style="87" customWidth="1"/>
    <col min="4127" max="4127" width="13.28515625" style="87" customWidth="1"/>
    <col min="4128" max="4128" width="10.28515625" style="87" customWidth="1"/>
    <col min="4129" max="4129" width="12" style="87" customWidth="1"/>
    <col min="4130" max="4130" width="10.7109375" style="87" customWidth="1"/>
    <col min="4131" max="4133" width="0" style="87" hidden="1" customWidth="1"/>
    <col min="4134" max="4364" width="9.140625" style="87"/>
    <col min="4365" max="4365" width="5.140625" style="87" customWidth="1"/>
    <col min="4366" max="4366" width="26.28515625" style="87" customWidth="1"/>
    <col min="4367" max="4369" width="10.28515625" style="87" customWidth="1"/>
    <col min="4370" max="4371" width="12.28515625" style="87" customWidth="1"/>
    <col min="4372" max="4372" width="11.28515625" style="87" customWidth="1"/>
    <col min="4373" max="4373" width="12.28515625" style="87" customWidth="1"/>
    <col min="4374" max="4374" width="11.28515625" style="87" customWidth="1"/>
    <col min="4375" max="4375" width="15.140625" style="87" customWidth="1"/>
    <col min="4376" max="4376" width="13.5703125" style="87" customWidth="1"/>
    <col min="4377" max="4377" width="12.28515625" style="87" customWidth="1"/>
    <col min="4378" max="4378" width="11.28515625" style="87" customWidth="1"/>
    <col min="4379" max="4379" width="14.140625" style="87" customWidth="1"/>
    <col min="4380" max="4380" width="10.28515625" style="87" customWidth="1"/>
    <col min="4381" max="4381" width="14.140625" style="87" customWidth="1"/>
    <col min="4382" max="4382" width="12" style="87" customWidth="1"/>
    <col min="4383" max="4383" width="13.28515625" style="87" customWidth="1"/>
    <col min="4384" max="4384" width="10.28515625" style="87" customWidth="1"/>
    <col min="4385" max="4385" width="12" style="87" customWidth="1"/>
    <col min="4386" max="4386" width="10.7109375" style="87" customWidth="1"/>
    <col min="4387" max="4389" width="0" style="87" hidden="1" customWidth="1"/>
    <col min="4390" max="4620" width="9.140625" style="87"/>
    <col min="4621" max="4621" width="5.140625" style="87" customWidth="1"/>
    <col min="4622" max="4622" width="26.28515625" style="87" customWidth="1"/>
    <col min="4623" max="4625" width="10.28515625" style="87" customWidth="1"/>
    <col min="4626" max="4627" width="12.28515625" style="87" customWidth="1"/>
    <col min="4628" max="4628" width="11.28515625" style="87" customWidth="1"/>
    <col min="4629" max="4629" width="12.28515625" style="87" customWidth="1"/>
    <col min="4630" max="4630" width="11.28515625" style="87" customWidth="1"/>
    <col min="4631" max="4631" width="15.140625" style="87" customWidth="1"/>
    <col min="4632" max="4632" width="13.5703125" style="87" customWidth="1"/>
    <col min="4633" max="4633" width="12.28515625" style="87" customWidth="1"/>
    <col min="4634" max="4634" width="11.28515625" style="87" customWidth="1"/>
    <col min="4635" max="4635" width="14.140625" style="87" customWidth="1"/>
    <col min="4636" max="4636" width="10.28515625" style="87" customWidth="1"/>
    <col min="4637" max="4637" width="14.140625" style="87" customWidth="1"/>
    <col min="4638" max="4638" width="12" style="87" customWidth="1"/>
    <col min="4639" max="4639" width="13.28515625" style="87" customWidth="1"/>
    <col min="4640" max="4640" width="10.28515625" style="87" customWidth="1"/>
    <col min="4641" max="4641" width="12" style="87" customWidth="1"/>
    <col min="4642" max="4642" width="10.7109375" style="87" customWidth="1"/>
    <col min="4643" max="4645" width="0" style="87" hidden="1" customWidth="1"/>
    <col min="4646" max="4876" width="9.140625" style="87"/>
    <col min="4877" max="4877" width="5.140625" style="87" customWidth="1"/>
    <col min="4878" max="4878" width="26.28515625" style="87" customWidth="1"/>
    <col min="4879" max="4881" width="10.28515625" style="87" customWidth="1"/>
    <col min="4882" max="4883" width="12.28515625" style="87" customWidth="1"/>
    <col min="4884" max="4884" width="11.28515625" style="87" customWidth="1"/>
    <col min="4885" max="4885" width="12.28515625" style="87" customWidth="1"/>
    <col min="4886" max="4886" width="11.28515625" style="87" customWidth="1"/>
    <col min="4887" max="4887" width="15.140625" style="87" customWidth="1"/>
    <col min="4888" max="4888" width="13.5703125" style="87" customWidth="1"/>
    <col min="4889" max="4889" width="12.28515625" style="87" customWidth="1"/>
    <col min="4890" max="4890" width="11.28515625" style="87" customWidth="1"/>
    <col min="4891" max="4891" width="14.140625" style="87" customWidth="1"/>
    <col min="4892" max="4892" width="10.28515625" style="87" customWidth="1"/>
    <col min="4893" max="4893" width="14.140625" style="87" customWidth="1"/>
    <col min="4894" max="4894" width="12" style="87" customWidth="1"/>
    <col min="4895" max="4895" width="13.28515625" style="87" customWidth="1"/>
    <col min="4896" max="4896" width="10.28515625" style="87" customWidth="1"/>
    <col min="4897" max="4897" width="12" style="87" customWidth="1"/>
    <col min="4898" max="4898" width="10.7109375" style="87" customWidth="1"/>
    <col min="4899" max="4901" width="0" style="87" hidden="1" customWidth="1"/>
    <col min="4902" max="5132" width="9.140625" style="87"/>
    <col min="5133" max="5133" width="5.140625" style="87" customWidth="1"/>
    <col min="5134" max="5134" width="26.28515625" style="87" customWidth="1"/>
    <col min="5135" max="5137" width="10.28515625" style="87" customWidth="1"/>
    <col min="5138" max="5139" width="12.28515625" style="87" customWidth="1"/>
    <col min="5140" max="5140" width="11.28515625" style="87" customWidth="1"/>
    <col min="5141" max="5141" width="12.28515625" style="87" customWidth="1"/>
    <col min="5142" max="5142" width="11.28515625" style="87" customWidth="1"/>
    <col min="5143" max="5143" width="15.140625" style="87" customWidth="1"/>
    <col min="5144" max="5144" width="13.5703125" style="87" customWidth="1"/>
    <col min="5145" max="5145" width="12.28515625" style="87" customWidth="1"/>
    <col min="5146" max="5146" width="11.28515625" style="87" customWidth="1"/>
    <col min="5147" max="5147" width="14.140625" style="87" customWidth="1"/>
    <col min="5148" max="5148" width="10.28515625" style="87" customWidth="1"/>
    <col min="5149" max="5149" width="14.140625" style="87" customWidth="1"/>
    <col min="5150" max="5150" width="12" style="87" customWidth="1"/>
    <col min="5151" max="5151" width="13.28515625" style="87" customWidth="1"/>
    <col min="5152" max="5152" width="10.28515625" style="87" customWidth="1"/>
    <col min="5153" max="5153" width="12" style="87" customWidth="1"/>
    <col min="5154" max="5154" width="10.7109375" style="87" customWidth="1"/>
    <col min="5155" max="5157" width="0" style="87" hidden="1" customWidth="1"/>
    <col min="5158" max="5388" width="9.140625" style="87"/>
    <col min="5389" max="5389" width="5.140625" style="87" customWidth="1"/>
    <col min="5390" max="5390" width="26.28515625" style="87" customWidth="1"/>
    <col min="5391" max="5393" width="10.28515625" style="87" customWidth="1"/>
    <col min="5394" max="5395" width="12.28515625" style="87" customWidth="1"/>
    <col min="5396" max="5396" width="11.28515625" style="87" customWidth="1"/>
    <col min="5397" max="5397" width="12.28515625" style="87" customWidth="1"/>
    <col min="5398" max="5398" width="11.28515625" style="87" customWidth="1"/>
    <col min="5399" max="5399" width="15.140625" style="87" customWidth="1"/>
    <col min="5400" max="5400" width="13.5703125" style="87" customWidth="1"/>
    <col min="5401" max="5401" width="12.28515625" style="87" customWidth="1"/>
    <col min="5402" max="5402" width="11.28515625" style="87" customWidth="1"/>
    <col min="5403" max="5403" width="14.140625" style="87" customWidth="1"/>
    <col min="5404" max="5404" width="10.28515625" style="87" customWidth="1"/>
    <col min="5405" max="5405" width="14.140625" style="87" customWidth="1"/>
    <col min="5406" max="5406" width="12" style="87" customWidth="1"/>
    <col min="5407" max="5407" width="13.28515625" style="87" customWidth="1"/>
    <col min="5408" max="5408" width="10.28515625" style="87" customWidth="1"/>
    <col min="5409" max="5409" width="12" style="87" customWidth="1"/>
    <col min="5410" max="5410" width="10.7109375" style="87" customWidth="1"/>
    <col min="5411" max="5413" width="0" style="87" hidden="1" customWidth="1"/>
    <col min="5414" max="5644" width="9.140625" style="87"/>
    <col min="5645" max="5645" width="5.140625" style="87" customWidth="1"/>
    <col min="5646" max="5646" width="26.28515625" style="87" customWidth="1"/>
    <col min="5647" max="5649" width="10.28515625" style="87" customWidth="1"/>
    <col min="5650" max="5651" width="12.28515625" style="87" customWidth="1"/>
    <col min="5652" max="5652" width="11.28515625" style="87" customWidth="1"/>
    <col min="5653" max="5653" width="12.28515625" style="87" customWidth="1"/>
    <col min="5654" max="5654" width="11.28515625" style="87" customWidth="1"/>
    <col min="5655" max="5655" width="15.140625" style="87" customWidth="1"/>
    <col min="5656" max="5656" width="13.5703125" style="87" customWidth="1"/>
    <col min="5657" max="5657" width="12.28515625" style="87" customWidth="1"/>
    <col min="5658" max="5658" width="11.28515625" style="87" customWidth="1"/>
    <col min="5659" max="5659" width="14.140625" style="87" customWidth="1"/>
    <col min="5660" max="5660" width="10.28515625" style="87" customWidth="1"/>
    <col min="5661" max="5661" width="14.140625" style="87" customWidth="1"/>
    <col min="5662" max="5662" width="12" style="87" customWidth="1"/>
    <col min="5663" max="5663" width="13.28515625" style="87" customWidth="1"/>
    <col min="5664" max="5664" width="10.28515625" style="87" customWidth="1"/>
    <col min="5665" max="5665" width="12" style="87" customWidth="1"/>
    <col min="5666" max="5666" width="10.7109375" style="87" customWidth="1"/>
    <col min="5667" max="5669" width="0" style="87" hidden="1" customWidth="1"/>
    <col min="5670" max="5900" width="9.140625" style="87"/>
    <col min="5901" max="5901" width="5.140625" style="87" customWidth="1"/>
    <col min="5902" max="5902" width="26.28515625" style="87" customWidth="1"/>
    <col min="5903" max="5905" width="10.28515625" style="87" customWidth="1"/>
    <col min="5906" max="5907" width="12.28515625" style="87" customWidth="1"/>
    <col min="5908" max="5908" width="11.28515625" style="87" customWidth="1"/>
    <col min="5909" max="5909" width="12.28515625" style="87" customWidth="1"/>
    <col min="5910" max="5910" width="11.28515625" style="87" customWidth="1"/>
    <col min="5911" max="5911" width="15.140625" style="87" customWidth="1"/>
    <col min="5912" max="5912" width="13.5703125" style="87" customWidth="1"/>
    <col min="5913" max="5913" width="12.28515625" style="87" customWidth="1"/>
    <col min="5914" max="5914" width="11.28515625" style="87" customWidth="1"/>
    <col min="5915" max="5915" width="14.140625" style="87" customWidth="1"/>
    <col min="5916" max="5916" width="10.28515625" style="87" customWidth="1"/>
    <col min="5917" max="5917" width="14.140625" style="87" customWidth="1"/>
    <col min="5918" max="5918" width="12" style="87" customWidth="1"/>
    <col min="5919" max="5919" width="13.28515625" style="87" customWidth="1"/>
    <col min="5920" max="5920" width="10.28515625" style="87" customWidth="1"/>
    <col min="5921" max="5921" width="12" style="87" customWidth="1"/>
    <col min="5922" max="5922" width="10.7109375" style="87" customWidth="1"/>
    <col min="5923" max="5925" width="0" style="87" hidden="1" customWidth="1"/>
    <col min="5926" max="6156" width="9.140625" style="87"/>
    <col min="6157" max="6157" width="5.140625" style="87" customWidth="1"/>
    <col min="6158" max="6158" width="26.28515625" style="87" customWidth="1"/>
    <col min="6159" max="6161" width="10.28515625" style="87" customWidth="1"/>
    <col min="6162" max="6163" width="12.28515625" style="87" customWidth="1"/>
    <col min="6164" max="6164" width="11.28515625" style="87" customWidth="1"/>
    <col min="6165" max="6165" width="12.28515625" style="87" customWidth="1"/>
    <col min="6166" max="6166" width="11.28515625" style="87" customWidth="1"/>
    <col min="6167" max="6167" width="15.140625" style="87" customWidth="1"/>
    <col min="6168" max="6168" width="13.5703125" style="87" customWidth="1"/>
    <col min="6169" max="6169" width="12.28515625" style="87" customWidth="1"/>
    <col min="6170" max="6170" width="11.28515625" style="87" customWidth="1"/>
    <col min="6171" max="6171" width="14.140625" style="87" customWidth="1"/>
    <col min="6172" max="6172" width="10.28515625" style="87" customWidth="1"/>
    <col min="6173" max="6173" width="14.140625" style="87" customWidth="1"/>
    <col min="6174" max="6174" width="12" style="87" customWidth="1"/>
    <col min="6175" max="6175" width="13.28515625" style="87" customWidth="1"/>
    <col min="6176" max="6176" width="10.28515625" style="87" customWidth="1"/>
    <col min="6177" max="6177" width="12" style="87" customWidth="1"/>
    <col min="6178" max="6178" width="10.7109375" style="87" customWidth="1"/>
    <col min="6179" max="6181" width="0" style="87" hidden="1" customWidth="1"/>
    <col min="6182" max="6412" width="9.140625" style="87"/>
    <col min="6413" max="6413" width="5.140625" style="87" customWidth="1"/>
    <col min="6414" max="6414" width="26.28515625" style="87" customWidth="1"/>
    <col min="6415" max="6417" width="10.28515625" style="87" customWidth="1"/>
    <col min="6418" max="6419" width="12.28515625" style="87" customWidth="1"/>
    <col min="6420" max="6420" width="11.28515625" style="87" customWidth="1"/>
    <col min="6421" max="6421" width="12.28515625" style="87" customWidth="1"/>
    <col min="6422" max="6422" width="11.28515625" style="87" customWidth="1"/>
    <col min="6423" max="6423" width="15.140625" style="87" customWidth="1"/>
    <col min="6424" max="6424" width="13.5703125" style="87" customWidth="1"/>
    <col min="6425" max="6425" width="12.28515625" style="87" customWidth="1"/>
    <col min="6426" max="6426" width="11.28515625" style="87" customWidth="1"/>
    <col min="6427" max="6427" width="14.140625" style="87" customWidth="1"/>
    <col min="6428" max="6428" width="10.28515625" style="87" customWidth="1"/>
    <col min="6429" max="6429" width="14.140625" style="87" customWidth="1"/>
    <col min="6430" max="6430" width="12" style="87" customWidth="1"/>
    <col min="6431" max="6431" width="13.28515625" style="87" customWidth="1"/>
    <col min="6432" max="6432" width="10.28515625" style="87" customWidth="1"/>
    <col min="6433" max="6433" width="12" style="87" customWidth="1"/>
    <col min="6434" max="6434" width="10.7109375" style="87" customWidth="1"/>
    <col min="6435" max="6437" width="0" style="87" hidden="1" customWidth="1"/>
    <col min="6438" max="6668" width="9.140625" style="87"/>
    <col min="6669" max="6669" width="5.140625" style="87" customWidth="1"/>
    <col min="6670" max="6670" width="26.28515625" style="87" customWidth="1"/>
    <col min="6671" max="6673" width="10.28515625" style="87" customWidth="1"/>
    <col min="6674" max="6675" width="12.28515625" style="87" customWidth="1"/>
    <col min="6676" max="6676" width="11.28515625" style="87" customWidth="1"/>
    <col min="6677" max="6677" width="12.28515625" style="87" customWidth="1"/>
    <col min="6678" max="6678" width="11.28515625" style="87" customWidth="1"/>
    <col min="6679" max="6679" width="15.140625" style="87" customWidth="1"/>
    <col min="6680" max="6680" width="13.5703125" style="87" customWidth="1"/>
    <col min="6681" max="6681" width="12.28515625" style="87" customWidth="1"/>
    <col min="6682" max="6682" width="11.28515625" style="87" customWidth="1"/>
    <col min="6683" max="6683" width="14.140625" style="87" customWidth="1"/>
    <col min="6684" max="6684" width="10.28515625" style="87" customWidth="1"/>
    <col min="6685" max="6685" width="14.140625" style="87" customWidth="1"/>
    <col min="6686" max="6686" width="12" style="87" customWidth="1"/>
    <col min="6687" max="6687" width="13.28515625" style="87" customWidth="1"/>
    <col min="6688" max="6688" width="10.28515625" style="87" customWidth="1"/>
    <col min="6689" max="6689" width="12" style="87" customWidth="1"/>
    <col min="6690" max="6690" width="10.7109375" style="87" customWidth="1"/>
    <col min="6691" max="6693" width="0" style="87" hidden="1" customWidth="1"/>
    <col min="6694" max="6924" width="9.140625" style="87"/>
    <col min="6925" max="6925" width="5.140625" style="87" customWidth="1"/>
    <col min="6926" max="6926" width="26.28515625" style="87" customWidth="1"/>
    <col min="6927" max="6929" width="10.28515625" style="87" customWidth="1"/>
    <col min="6930" max="6931" width="12.28515625" style="87" customWidth="1"/>
    <col min="6932" max="6932" width="11.28515625" style="87" customWidth="1"/>
    <col min="6933" max="6933" width="12.28515625" style="87" customWidth="1"/>
    <col min="6934" max="6934" width="11.28515625" style="87" customWidth="1"/>
    <col min="6935" max="6935" width="15.140625" style="87" customWidth="1"/>
    <col min="6936" max="6936" width="13.5703125" style="87" customWidth="1"/>
    <col min="6937" max="6937" width="12.28515625" style="87" customWidth="1"/>
    <col min="6938" max="6938" width="11.28515625" style="87" customWidth="1"/>
    <col min="6939" max="6939" width="14.140625" style="87" customWidth="1"/>
    <col min="6940" max="6940" width="10.28515625" style="87" customWidth="1"/>
    <col min="6941" max="6941" width="14.140625" style="87" customWidth="1"/>
    <col min="6942" max="6942" width="12" style="87" customWidth="1"/>
    <col min="6943" max="6943" width="13.28515625" style="87" customWidth="1"/>
    <col min="6944" max="6944" width="10.28515625" style="87" customWidth="1"/>
    <col min="6945" max="6945" width="12" style="87" customWidth="1"/>
    <col min="6946" max="6946" width="10.7109375" style="87" customWidth="1"/>
    <col min="6947" max="6949" width="0" style="87" hidden="1" customWidth="1"/>
    <col min="6950" max="7180" width="9.140625" style="87"/>
    <col min="7181" max="7181" width="5.140625" style="87" customWidth="1"/>
    <col min="7182" max="7182" width="26.28515625" style="87" customWidth="1"/>
    <col min="7183" max="7185" width="10.28515625" style="87" customWidth="1"/>
    <col min="7186" max="7187" width="12.28515625" style="87" customWidth="1"/>
    <col min="7188" max="7188" width="11.28515625" style="87" customWidth="1"/>
    <col min="7189" max="7189" width="12.28515625" style="87" customWidth="1"/>
    <col min="7190" max="7190" width="11.28515625" style="87" customWidth="1"/>
    <col min="7191" max="7191" width="15.140625" style="87" customWidth="1"/>
    <col min="7192" max="7192" width="13.5703125" style="87" customWidth="1"/>
    <col min="7193" max="7193" width="12.28515625" style="87" customWidth="1"/>
    <col min="7194" max="7194" width="11.28515625" style="87" customWidth="1"/>
    <col min="7195" max="7195" width="14.140625" style="87" customWidth="1"/>
    <col min="7196" max="7196" width="10.28515625" style="87" customWidth="1"/>
    <col min="7197" max="7197" width="14.140625" style="87" customWidth="1"/>
    <col min="7198" max="7198" width="12" style="87" customWidth="1"/>
    <col min="7199" max="7199" width="13.28515625" style="87" customWidth="1"/>
    <col min="7200" max="7200" width="10.28515625" style="87" customWidth="1"/>
    <col min="7201" max="7201" width="12" style="87" customWidth="1"/>
    <col min="7202" max="7202" width="10.7109375" style="87" customWidth="1"/>
    <col min="7203" max="7205" width="0" style="87" hidden="1" customWidth="1"/>
    <col min="7206" max="7436" width="9.140625" style="87"/>
    <col min="7437" max="7437" width="5.140625" style="87" customWidth="1"/>
    <col min="7438" max="7438" width="26.28515625" style="87" customWidth="1"/>
    <col min="7439" max="7441" width="10.28515625" style="87" customWidth="1"/>
    <col min="7442" max="7443" width="12.28515625" style="87" customWidth="1"/>
    <col min="7444" max="7444" width="11.28515625" style="87" customWidth="1"/>
    <col min="7445" max="7445" width="12.28515625" style="87" customWidth="1"/>
    <col min="7446" max="7446" width="11.28515625" style="87" customWidth="1"/>
    <col min="7447" max="7447" width="15.140625" style="87" customWidth="1"/>
    <col min="7448" max="7448" width="13.5703125" style="87" customWidth="1"/>
    <col min="7449" max="7449" width="12.28515625" style="87" customWidth="1"/>
    <col min="7450" max="7450" width="11.28515625" style="87" customWidth="1"/>
    <col min="7451" max="7451" width="14.140625" style="87" customWidth="1"/>
    <col min="7452" max="7452" width="10.28515625" style="87" customWidth="1"/>
    <col min="7453" max="7453" width="14.140625" style="87" customWidth="1"/>
    <col min="7454" max="7454" width="12" style="87" customWidth="1"/>
    <col min="7455" max="7455" width="13.28515625" style="87" customWidth="1"/>
    <col min="7456" max="7456" width="10.28515625" style="87" customWidth="1"/>
    <col min="7457" max="7457" width="12" style="87" customWidth="1"/>
    <col min="7458" max="7458" width="10.7109375" style="87" customWidth="1"/>
    <col min="7459" max="7461" width="0" style="87" hidden="1" customWidth="1"/>
    <col min="7462" max="7692" width="9.140625" style="87"/>
    <col min="7693" max="7693" width="5.140625" style="87" customWidth="1"/>
    <col min="7694" max="7694" width="26.28515625" style="87" customWidth="1"/>
    <col min="7695" max="7697" width="10.28515625" style="87" customWidth="1"/>
    <col min="7698" max="7699" width="12.28515625" style="87" customWidth="1"/>
    <col min="7700" max="7700" width="11.28515625" style="87" customWidth="1"/>
    <col min="7701" max="7701" width="12.28515625" style="87" customWidth="1"/>
    <col min="7702" max="7702" width="11.28515625" style="87" customWidth="1"/>
    <col min="7703" max="7703" width="15.140625" style="87" customWidth="1"/>
    <col min="7704" max="7704" width="13.5703125" style="87" customWidth="1"/>
    <col min="7705" max="7705" width="12.28515625" style="87" customWidth="1"/>
    <col min="7706" max="7706" width="11.28515625" style="87" customWidth="1"/>
    <col min="7707" max="7707" width="14.140625" style="87" customWidth="1"/>
    <col min="7708" max="7708" width="10.28515625" style="87" customWidth="1"/>
    <col min="7709" max="7709" width="14.140625" style="87" customWidth="1"/>
    <col min="7710" max="7710" width="12" style="87" customWidth="1"/>
    <col min="7711" max="7711" width="13.28515625" style="87" customWidth="1"/>
    <col min="7712" max="7712" width="10.28515625" style="87" customWidth="1"/>
    <col min="7713" max="7713" width="12" style="87" customWidth="1"/>
    <col min="7714" max="7714" width="10.7109375" style="87" customWidth="1"/>
    <col min="7715" max="7717" width="0" style="87" hidden="1" customWidth="1"/>
    <col min="7718" max="7948" width="9.140625" style="87"/>
    <col min="7949" max="7949" width="5.140625" style="87" customWidth="1"/>
    <col min="7950" max="7950" width="26.28515625" style="87" customWidth="1"/>
    <col min="7951" max="7953" width="10.28515625" style="87" customWidth="1"/>
    <col min="7954" max="7955" width="12.28515625" style="87" customWidth="1"/>
    <col min="7956" max="7956" width="11.28515625" style="87" customWidth="1"/>
    <col min="7957" max="7957" width="12.28515625" style="87" customWidth="1"/>
    <col min="7958" max="7958" width="11.28515625" style="87" customWidth="1"/>
    <col min="7959" max="7959" width="15.140625" style="87" customWidth="1"/>
    <col min="7960" max="7960" width="13.5703125" style="87" customWidth="1"/>
    <col min="7961" max="7961" width="12.28515625" style="87" customWidth="1"/>
    <col min="7962" max="7962" width="11.28515625" style="87" customWidth="1"/>
    <col min="7963" max="7963" width="14.140625" style="87" customWidth="1"/>
    <col min="7964" max="7964" width="10.28515625" style="87" customWidth="1"/>
    <col min="7965" max="7965" width="14.140625" style="87" customWidth="1"/>
    <col min="7966" max="7966" width="12" style="87" customWidth="1"/>
    <col min="7967" max="7967" width="13.28515625" style="87" customWidth="1"/>
    <col min="7968" max="7968" width="10.28515625" style="87" customWidth="1"/>
    <col min="7969" max="7969" width="12" style="87" customWidth="1"/>
    <col min="7970" max="7970" width="10.7109375" style="87" customWidth="1"/>
    <col min="7971" max="7973" width="0" style="87" hidden="1" customWidth="1"/>
    <col min="7974" max="8204" width="9.140625" style="87"/>
    <col min="8205" max="8205" width="5.140625" style="87" customWidth="1"/>
    <col min="8206" max="8206" width="26.28515625" style="87" customWidth="1"/>
    <col min="8207" max="8209" width="10.28515625" style="87" customWidth="1"/>
    <col min="8210" max="8211" width="12.28515625" style="87" customWidth="1"/>
    <col min="8212" max="8212" width="11.28515625" style="87" customWidth="1"/>
    <col min="8213" max="8213" width="12.28515625" style="87" customWidth="1"/>
    <col min="8214" max="8214" width="11.28515625" style="87" customWidth="1"/>
    <col min="8215" max="8215" width="15.140625" style="87" customWidth="1"/>
    <col min="8216" max="8216" width="13.5703125" style="87" customWidth="1"/>
    <col min="8217" max="8217" width="12.28515625" style="87" customWidth="1"/>
    <col min="8218" max="8218" width="11.28515625" style="87" customWidth="1"/>
    <col min="8219" max="8219" width="14.140625" style="87" customWidth="1"/>
    <col min="8220" max="8220" width="10.28515625" style="87" customWidth="1"/>
    <col min="8221" max="8221" width="14.140625" style="87" customWidth="1"/>
    <col min="8222" max="8222" width="12" style="87" customWidth="1"/>
    <col min="8223" max="8223" width="13.28515625" style="87" customWidth="1"/>
    <col min="8224" max="8224" width="10.28515625" style="87" customWidth="1"/>
    <col min="8225" max="8225" width="12" style="87" customWidth="1"/>
    <col min="8226" max="8226" width="10.7109375" style="87" customWidth="1"/>
    <col min="8227" max="8229" width="0" style="87" hidden="1" customWidth="1"/>
    <col min="8230" max="8460" width="9.140625" style="87"/>
    <col min="8461" max="8461" width="5.140625" style="87" customWidth="1"/>
    <col min="8462" max="8462" width="26.28515625" style="87" customWidth="1"/>
    <col min="8463" max="8465" width="10.28515625" style="87" customWidth="1"/>
    <col min="8466" max="8467" width="12.28515625" style="87" customWidth="1"/>
    <col min="8468" max="8468" width="11.28515625" style="87" customWidth="1"/>
    <col min="8469" max="8469" width="12.28515625" style="87" customWidth="1"/>
    <col min="8470" max="8470" width="11.28515625" style="87" customWidth="1"/>
    <col min="8471" max="8471" width="15.140625" style="87" customWidth="1"/>
    <col min="8472" max="8472" width="13.5703125" style="87" customWidth="1"/>
    <col min="8473" max="8473" width="12.28515625" style="87" customWidth="1"/>
    <col min="8474" max="8474" width="11.28515625" style="87" customWidth="1"/>
    <col min="8475" max="8475" width="14.140625" style="87" customWidth="1"/>
    <col min="8476" max="8476" width="10.28515625" style="87" customWidth="1"/>
    <col min="8477" max="8477" width="14.140625" style="87" customWidth="1"/>
    <col min="8478" max="8478" width="12" style="87" customWidth="1"/>
    <col min="8479" max="8479" width="13.28515625" style="87" customWidth="1"/>
    <col min="8480" max="8480" width="10.28515625" style="87" customWidth="1"/>
    <col min="8481" max="8481" width="12" style="87" customWidth="1"/>
    <col min="8482" max="8482" width="10.7109375" style="87" customWidth="1"/>
    <col min="8483" max="8485" width="0" style="87" hidden="1" customWidth="1"/>
    <col min="8486" max="8716" width="9.140625" style="87"/>
    <col min="8717" max="8717" width="5.140625" style="87" customWidth="1"/>
    <col min="8718" max="8718" width="26.28515625" style="87" customWidth="1"/>
    <col min="8719" max="8721" width="10.28515625" style="87" customWidth="1"/>
    <col min="8722" max="8723" width="12.28515625" style="87" customWidth="1"/>
    <col min="8724" max="8724" width="11.28515625" style="87" customWidth="1"/>
    <col min="8725" max="8725" width="12.28515625" style="87" customWidth="1"/>
    <col min="8726" max="8726" width="11.28515625" style="87" customWidth="1"/>
    <col min="8727" max="8727" width="15.140625" style="87" customWidth="1"/>
    <col min="8728" max="8728" width="13.5703125" style="87" customWidth="1"/>
    <col min="8729" max="8729" width="12.28515625" style="87" customWidth="1"/>
    <col min="8730" max="8730" width="11.28515625" style="87" customWidth="1"/>
    <col min="8731" max="8731" width="14.140625" style="87" customWidth="1"/>
    <col min="8732" max="8732" width="10.28515625" style="87" customWidth="1"/>
    <col min="8733" max="8733" width="14.140625" style="87" customWidth="1"/>
    <col min="8734" max="8734" width="12" style="87" customWidth="1"/>
    <col min="8735" max="8735" width="13.28515625" style="87" customWidth="1"/>
    <col min="8736" max="8736" width="10.28515625" style="87" customWidth="1"/>
    <col min="8737" max="8737" width="12" style="87" customWidth="1"/>
    <col min="8738" max="8738" width="10.7109375" style="87" customWidth="1"/>
    <col min="8739" max="8741" width="0" style="87" hidden="1" customWidth="1"/>
    <col min="8742" max="8972" width="9.140625" style="87"/>
    <col min="8973" max="8973" width="5.140625" style="87" customWidth="1"/>
    <col min="8974" max="8974" width="26.28515625" style="87" customWidth="1"/>
    <col min="8975" max="8977" width="10.28515625" style="87" customWidth="1"/>
    <col min="8978" max="8979" width="12.28515625" style="87" customWidth="1"/>
    <col min="8980" max="8980" width="11.28515625" style="87" customWidth="1"/>
    <col min="8981" max="8981" width="12.28515625" style="87" customWidth="1"/>
    <col min="8982" max="8982" width="11.28515625" style="87" customWidth="1"/>
    <col min="8983" max="8983" width="15.140625" style="87" customWidth="1"/>
    <col min="8984" max="8984" width="13.5703125" style="87" customWidth="1"/>
    <col min="8985" max="8985" width="12.28515625" style="87" customWidth="1"/>
    <col min="8986" max="8986" width="11.28515625" style="87" customWidth="1"/>
    <col min="8987" max="8987" width="14.140625" style="87" customWidth="1"/>
    <col min="8988" max="8988" width="10.28515625" style="87" customWidth="1"/>
    <col min="8989" max="8989" width="14.140625" style="87" customWidth="1"/>
    <col min="8990" max="8990" width="12" style="87" customWidth="1"/>
    <col min="8991" max="8991" width="13.28515625" style="87" customWidth="1"/>
    <col min="8992" max="8992" width="10.28515625" style="87" customWidth="1"/>
    <col min="8993" max="8993" width="12" style="87" customWidth="1"/>
    <col min="8994" max="8994" width="10.7109375" style="87" customWidth="1"/>
    <col min="8995" max="8997" width="0" style="87" hidden="1" customWidth="1"/>
    <col min="8998" max="9228" width="9.140625" style="87"/>
    <col min="9229" max="9229" width="5.140625" style="87" customWidth="1"/>
    <col min="9230" max="9230" width="26.28515625" style="87" customWidth="1"/>
    <col min="9231" max="9233" width="10.28515625" style="87" customWidth="1"/>
    <col min="9234" max="9235" width="12.28515625" style="87" customWidth="1"/>
    <col min="9236" max="9236" width="11.28515625" style="87" customWidth="1"/>
    <col min="9237" max="9237" width="12.28515625" style="87" customWidth="1"/>
    <col min="9238" max="9238" width="11.28515625" style="87" customWidth="1"/>
    <col min="9239" max="9239" width="15.140625" style="87" customWidth="1"/>
    <col min="9240" max="9240" width="13.5703125" style="87" customWidth="1"/>
    <col min="9241" max="9241" width="12.28515625" style="87" customWidth="1"/>
    <col min="9242" max="9242" width="11.28515625" style="87" customWidth="1"/>
    <col min="9243" max="9243" width="14.140625" style="87" customWidth="1"/>
    <col min="9244" max="9244" width="10.28515625" style="87" customWidth="1"/>
    <col min="9245" max="9245" width="14.140625" style="87" customWidth="1"/>
    <col min="9246" max="9246" width="12" style="87" customWidth="1"/>
    <col min="9247" max="9247" width="13.28515625" style="87" customWidth="1"/>
    <col min="9248" max="9248" width="10.28515625" style="87" customWidth="1"/>
    <col min="9249" max="9249" width="12" style="87" customWidth="1"/>
    <col min="9250" max="9250" width="10.7109375" style="87" customWidth="1"/>
    <col min="9251" max="9253" width="0" style="87" hidden="1" customWidth="1"/>
    <col min="9254" max="9484" width="9.140625" style="87"/>
    <col min="9485" max="9485" width="5.140625" style="87" customWidth="1"/>
    <col min="9486" max="9486" width="26.28515625" style="87" customWidth="1"/>
    <col min="9487" max="9489" width="10.28515625" style="87" customWidth="1"/>
    <col min="9490" max="9491" width="12.28515625" style="87" customWidth="1"/>
    <col min="9492" max="9492" width="11.28515625" style="87" customWidth="1"/>
    <col min="9493" max="9493" width="12.28515625" style="87" customWidth="1"/>
    <col min="9494" max="9494" width="11.28515625" style="87" customWidth="1"/>
    <col min="9495" max="9495" width="15.140625" style="87" customWidth="1"/>
    <col min="9496" max="9496" width="13.5703125" style="87" customWidth="1"/>
    <col min="9497" max="9497" width="12.28515625" style="87" customWidth="1"/>
    <col min="9498" max="9498" width="11.28515625" style="87" customWidth="1"/>
    <col min="9499" max="9499" width="14.140625" style="87" customWidth="1"/>
    <col min="9500" max="9500" width="10.28515625" style="87" customWidth="1"/>
    <col min="9501" max="9501" width="14.140625" style="87" customWidth="1"/>
    <col min="9502" max="9502" width="12" style="87" customWidth="1"/>
    <col min="9503" max="9503" width="13.28515625" style="87" customWidth="1"/>
    <col min="9504" max="9504" width="10.28515625" style="87" customWidth="1"/>
    <col min="9505" max="9505" width="12" style="87" customWidth="1"/>
    <col min="9506" max="9506" width="10.7109375" style="87" customWidth="1"/>
    <col min="9507" max="9509" width="0" style="87" hidden="1" customWidth="1"/>
    <col min="9510" max="9740" width="9.140625" style="87"/>
    <col min="9741" max="9741" width="5.140625" style="87" customWidth="1"/>
    <col min="9742" max="9742" width="26.28515625" style="87" customWidth="1"/>
    <col min="9743" max="9745" width="10.28515625" style="87" customWidth="1"/>
    <col min="9746" max="9747" width="12.28515625" style="87" customWidth="1"/>
    <col min="9748" max="9748" width="11.28515625" style="87" customWidth="1"/>
    <col min="9749" max="9749" width="12.28515625" style="87" customWidth="1"/>
    <col min="9750" max="9750" width="11.28515625" style="87" customWidth="1"/>
    <col min="9751" max="9751" width="15.140625" style="87" customWidth="1"/>
    <col min="9752" max="9752" width="13.5703125" style="87" customWidth="1"/>
    <col min="9753" max="9753" width="12.28515625" style="87" customWidth="1"/>
    <col min="9754" max="9754" width="11.28515625" style="87" customWidth="1"/>
    <col min="9755" max="9755" width="14.140625" style="87" customWidth="1"/>
    <col min="9756" max="9756" width="10.28515625" style="87" customWidth="1"/>
    <col min="9757" max="9757" width="14.140625" style="87" customWidth="1"/>
    <col min="9758" max="9758" width="12" style="87" customWidth="1"/>
    <col min="9759" max="9759" width="13.28515625" style="87" customWidth="1"/>
    <col min="9760" max="9760" width="10.28515625" style="87" customWidth="1"/>
    <col min="9761" max="9761" width="12" style="87" customWidth="1"/>
    <col min="9762" max="9762" width="10.7109375" style="87" customWidth="1"/>
    <col min="9763" max="9765" width="0" style="87" hidden="1" customWidth="1"/>
    <col min="9766" max="9996" width="9.140625" style="87"/>
    <col min="9997" max="9997" width="5.140625" style="87" customWidth="1"/>
    <col min="9998" max="9998" width="26.28515625" style="87" customWidth="1"/>
    <col min="9999" max="10001" width="10.28515625" style="87" customWidth="1"/>
    <col min="10002" max="10003" width="12.28515625" style="87" customWidth="1"/>
    <col min="10004" max="10004" width="11.28515625" style="87" customWidth="1"/>
    <col min="10005" max="10005" width="12.28515625" style="87" customWidth="1"/>
    <col min="10006" max="10006" width="11.28515625" style="87" customWidth="1"/>
    <col min="10007" max="10007" width="15.140625" style="87" customWidth="1"/>
    <col min="10008" max="10008" width="13.5703125" style="87" customWidth="1"/>
    <col min="10009" max="10009" width="12.28515625" style="87" customWidth="1"/>
    <col min="10010" max="10010" width="11.28515625" style="87" customWidth="1"/>
    <col min="10011" max="10011" width="14.140625" style="87" customWidth="1"/>
    <col min="10012" max="10012" width="10.28515625" style="87" customWidth="1"/>
    <col min="10013" max="10013" width="14.140625" style="87" customWidth="1"/>
    <col min="10014" max="10014" width="12" style="87" customWidth="1"/>
    <col min="10015" max="10015" width="13.28515625" style="87" customWidth="1"/>
    <col min="10016" max="10016" width="10.28515625" style="87" customWidth="1"/>
    <col min="10017" max="10017" width="12" style="87" customWidth="1"/>
    <col min="10018" max="10018" width="10.7109375" style="87" customWidth="1"/>
    <col min="10019" max="10021" width="0" style="87" hidden="1" customWidth="1"/>
    <col min="10022" max="10252" width="9.140625" style="87"/>
    <col min="10253" max="10253" width="5.140625" style="87" customWidth="1"/>
    <col min="10254" max="10254" width="26.28515625" style="87" customWidth="1"/>
    <col min="10255" max="10257" width="10.28515625" style="87" customWidth="1"/>
    <col min="10258" max="10259" width="12.28515625" style="87" customWidth="1"/>
    <col min="10260" max="10260" width="11.28515625" style="87" customWidth="1"/>
    <col min="10261" max="10261" width="12.28515625" style="87" customWidth="1"/>
    <col min="10262" max="10262" width="11.28515625" style="87" customWidth="1"/>
    <col min="10263" max="10263" width="15.140625" style="87" customWidth="1"/>
    <col min="10264" max="10264" width="13.5703125" style="87" customWidth="1"/>
    <col min="10265" max="10265" width="12.28515625" style="87" customWidth="1"/>
    <col min="10266" max="10266" width="11.28515625" style="87" customWidth="1"/>
    <col min="10267" max="10267" width="14.140625" style="87" customWidth="1"/>
    <col min="10268" max="10268" width="10.28515625" style="87" customWidth="1"/>
    <col min="10269" max="10269" width="14.140625" style="87" customWidth="1"/>
    <col min="10270" max="10270" width="12" style="87" customWidth="1"/>
    <col min="10271" max="10271" width="13.28515625" style="87" customWidth="1"/>
    <col min="10272" max="10272" width="10.28515625" style="87" customWidth="1"/>
    <col min="10273" max="10273" width="12" style="87" customWidth="1"/>
    <col min="10274" max="10274" width="10.7109375" style="87" customWidth="1"/>
    <col min="10275" max="10277" width="0" style="87" hidden="1" customWidth="1"/>
    <col min="10278" max="10508" width="9.140625" style="87"/>
    <col min="10509" max="10509" width="5.140625" style="87" customWidth="1"/>
    <col min="10510" max="10510" width="26.28515625" style="87" customWidth="1"/>
    <col min="10511" max="10513" width="10.28515625" style="87" customWidth="1"/>
    <col min="10514" max="10515" width="12.28515625" style="87" customWidth="1"/>
    <col min="10516" max="10516" width="11.28515625" style="87" customWidth="1"/>
    <col min="10517" max="10517" width="12.28515625" style="87" customWidth="1"/>
    <col min="10518" max="10518" width="11.28515625" style="87" customWidth="1"/>
    <col min="10519" max="10519" width="15.140625" style="87" customWidth="1"/>
    <col min="10520" max="10520" width="13.5703125" style="87" customWidth="1"/>
    <col min="10521" max="10521" width="12.28515625" style="87" customWidth="1"/>
    <col min="10522" max="10522" width="11.28515625" style="87" customWidth="1"/>
    <col min="10523" max="10523" width="14.140625" style="87" customWidth="1"/>
    <col min="10524" max="10524" width="10.28515625" style="87" customWidth="1"/>
    <col min="10525" max="10525" width="14.140625" style="87" customWidth="1"/>
    <col min="10526" max="10526" width="12" style="87" customWidth="1"/>
    <col min="10527" max="10527" width="13.28515625" style="87" customWidth="1"/>
    <col min="10528" max="10528" width="10.28515625" style="87" customWidth="1"/>
    <col min="10529" max="10529" width="12" style="87" customWidth="1"/>
    <col min="10530" max="10530" width="10.7109375" style="87" customWidth="1"/>
    <col min="10531" max="10533" width="0" style="87" hidden="1" customWidth="1"/>
    <col min="10534" max="10764" width="9.140625" style="87"/>
    <col min="10765" max="10765" width="5.140625" style="87" customWidth="1"/>
    <col min="10766" max="10766" width="26.28515625" style="87" customWidth="1"/>
    <col min="10767" max="10769" width="10.28515625" style="87" customWidth="1"/>
    <col min="10770" max="10771" width="12.28515625" style="87" customWidth="1"/>
    <col min="10772" max="10772" width="11.28515625" style="87" customWidth="1"/>
    <col min="10773" max="10773" width="12.28515625" style="87" customWidth="1"/>
    <col min="10774" max="10774" width="11.28515625" style="87" customWidth="1"/>
    <col min="10775" max="10775" width="15.140625" style="87" customWidth="1"/>
    <col min="10776" max="10776" width="13.5703125" style="87" customWidth="1"/>
    <col min="10777" max="10777" width="12.28515625" style="87" customWidth="1"/>
    <col min="10778" max="10778" width="11.28515625" style="87" customWidth="1"/>
    <col min="10779" max="10779" width="14.140625" style="87" customWidth="1"/>
    <col min="10780" max="10780" width="10.28515625" style="87" customWidth="1"/>
    <col min="10781" max="10781" width="14.140625" style="87" customWidth="1"/>
    <col min="10782" max="10782" width="12" style="87" customWidth="1"/>
    <col min="10783" max="10783" width="13.28515625" style="87" customWidth="1"/>
    <col min="10784" max="10784" width="10.28515625" style="87" customWidth="1"/>
    <col min="10785" max="10785" width="12" style="87" customWidth="1"/>
    <col min="10786" max="10786" width="10.7109375" style="87" customWidth="1"/>
    <col min="10787" max="10789" width="0" style="87" hidden="1" customWidth="1"/>
    <col min="10790" max="11020" width="9.140625" style="87"/>
    <col min="11021" max="11021" width="5.140625" style="87" customWidth="1"/>
    <col min="11022" max="11022" width="26.28515625" style="87" customWidth="1"/>
    <col min="11023" max="11025" width="10.28515625" style="87" customWidth="1"/>
    <col min="11026" max="11027" width="12.28515625" style="87" customWidth="1"/>
    <col min="11028" max="11028" width="11.28515625" style="87" customWidth="1"/>
    <col min="11029" max="11029" width="12.28515625" style="87" customWidth="1"/>
    <col min="11030" max="11030" width="11.28515625" style="87" customWidth="1"/>
    <col min="11031" max="11031" width="15.140625" style="87" customWidth="1"/>
    <col min="11032" max="11032" width="13.5703125" style="87" customWidth="1"/>
    <col min="11033" max="11033" width="12.28515625" style="87" customWidth="1"/>
    <col min="11034" max="11034" width="11.28515625" style="87" customWidth="1"/>
    <col min="11035" max="11035" width="14.140625" style="87" customWidth="1"/>
    <col min="11036" max="11036" width="10.28515625" style="87" customWidth="1"/>
    <col min="11037" max="11037" width="14.140625" style="87" customWidth="1"/>
    <col min="11038" max="11038" width="12" style="87" customWidth="1"/>
    <col min="11039" max="11039" width="13.28515625" style="87" customWidth="1"/>
    <col min="11040" max="11040" width="10.28515625" style="87" customWidth="1"/>
    <col min="11041" max="11041" width="12" style="87" customWidth="1"/>
    <col min="11042" max="11042" width="10.7109375" style="87" customWidth="1"/>
    <col min="11043" max="11045" width="0" style="87" hidden="1" customWidth="1"/>
    <col min="11046" max="11276" width="9.140625" style="87"/>
    <col min="11277" max="11277" width="5.140625" style="87" customWidth="1"/>
    <col min="11278" max="11278" width="26.28515625" style="87" customWidth="1"/>
    <col min="11279" max="11281" width="10.28515625" style="87" customWidth="1"/>
    <col min="11282" max="11283" width="12.28515625" style="87" customWidth="1"/>
    <col min="11284" max="11284" width="11.28515625" style="87" customWidth="1"/>
    <col min="11285" max="11285" width="12.28515625" style="87" customWidth="1"/>
    <col min="11286" max="11286" width="11.28515625" style="87" customWidth="1"/>
    <col min="11287" max="11287" width="15.140625" style="87" customWidth="1"/>
    <col min="11288" max="11288" width="13.5703125" style="87" customWidth="1"/>
    <col min="11289" max="11289" width="12.28515625" style="87" customWidth="1"/>
    <col min="11290" max="11290" width="11.28515625" style="87" customWidth="1"/>
    <col min="11291" max="11291" width="14.140625" style="87" customWidth="1"/>
    <col min="11292" max="11292" width="10.28515625" style="87" customWidth="1"/>
    <col min="11293" max="11293" width="14.140625" style="87" customWidth="1"/>
    <col min="11294" max="11294" width="12" style="87" customWidth="1"/>
    <col min="11295" max="11295" width="13.28515625" style="87" customWidth="1"/>
    <col min="11296" max="11296" width="10.28515625" style="87" customWidth="1"/>
    <col min="11297" max="11297" width="12" style="87" customWidth="1"/>
    <col min="11298" max="11298" width="10.7109375" style="87" customWidth="1"/>
    <col min="11299" max="11301" width="0" style="87" hidden="1" customWidth="1"/>
    <col min="11302" max="11532" width="9.140625" style="87"/>
    <col min="11533" max="11533" width="5.140625" style="87" customWidth="1"/>
    <col min="11534" max="11534" width="26.28515625" style="87" customWidth="1"/>
    <col min="11535" max="11537" width="10.28515625" style="87" customWidth="1"/>
    <col min="11538" max="11539" width="12.28515625" style="87" customWidth="1"/>
    <col min="11540" max="11540" width="11.28515625" style="87" customWidth="1"/>
    <col min="11541" max="11541" width="12.28515625" style="87" customWidth="1"/>
    <col min="11542" max="11542" width="11.28515625" style="87" customWidth="1"/>
    <col min="11543" max="11543" width="15.140625" style="87" customWidth="1"/>
    <col min="11544" max="11544" width="13.5703125" style="87" customWidth="1"/>
    <col min="11545" max="11545" width="12.28515625" style="87" customWidth="1"/>
    <col min="11546" max="11546" width="11.28515625" style="87" customWidth="1"/>
    <col min="11547" max="11547" width="14.140625" style="87" customWidth="1"/>
    <col min="11548" max="11548" width="10.28515625" style="87" customWidth="1"/>
    <col min="11549" max="11549" width="14.140625" style="87" customWidth="1"/>
    <col min="11550" max="11550" width="12" style="87" customWidth="1"/>
    <col min="11551" max="11551" width="13.28515625" style="87" customWidth="1"/>
    <col min="11552" max="11552" width="10.28515625" style="87" customWidth="1"/>
    <col min="11553" max="11553" width="12" style="87" customWidth="1"/>
    <col min="11554" max="11554" width="10.7109375" style="87" customWidth="1"/>
    <col min="11555" max="11557" width="0" style="87" hidden="1" customWidth="1"/>
    <col min="11558" max="11788" width="9.140625" style="87"/>
    <col min="11789" max="11789" width="5.140625" style="87" customWidth="1"/>
    <col min="11790" max="11790" width="26.28515625" style="87" customWidth="1"/>
    <col min="11791" max="11793" width="10.28515625" style="87" customWidth="1"/>
    <col min="11794" max="11795" width="12.28515625" style="87" customWidth="1"/>
    <col min="11796" max="11796" width="11.28515625" style="87" customWidth="1"/>
    <col min="11797" max="11797" width="12.28515625" style="87" customWidth="1"/>
    <col min="11798" max="11798" width="11.28515625" style="87" customWidth="1"/>
    <col min="11799" max="11799" width="15.140625" style="87" customWidth="1"/>
    <col min="11800" max="11800" width="13.5703125" style="87" customWidth="1"/>
    <col min="11801" max="11801" width="12.28515625" style="87" customWidth="1"/>
    <col min="11802" max="11802" width="11.28515625" style="87" customWidth="1"/>
    <col min="11803" max="11803" width="14.140625" style="87" customWidth="1"/>
    <col min="11804" max="11804" width="10.28515625" style="87" customWidth="1"/>
    <col min="11805" max="11805" width="14.140625" style="87" customWidth="1"/>
    <col min="11806" max="11806" width="12" style="87" customWidth="1"/>
    <col min="11807" max="11807" width="13.28515625" style="87" customWidth="1"/>
    <col min="11808" max="11808" width="10.28515625" style="87" customWidth="1"/>
    <col min="11809" max="11809" width="12" style="87" customWidth="1"/>
    <col min="11810" max="11810" width="10.7109375" style="87" customWidth="1"/>
    <col min="11811" max="11813" width="0" style="87" hidden="1" customWidth="1"/>
    <col min="11814" max="12044" width="9.140625" style="87"/>
    <col min="12045" max="12045" width="5.140625" style="87" customWidth="1"/>
    <col min="12046" max="12046" width="26.28515625" style="87" customWidth="1"/>
    <col min="12047" max="12049" width="10.28515625" style="87" customWidth="1"/>
    <col min="12050" max="12051" width="12.28515625" style="87" customWidth="1"/>
    <col min="12052" max="12052" width="11.28515625" style="87" customWidth="1"/>
    <col min="12053" max="12053" width="12.28515625" style="87" customWidth="1"/>
    <col min="12054" max="12054" width="11.28515625" style="87" customWidth="1"/>
    <col min="12055" max="12055" width="15.140625" style="87" customWidth="1"/>
    <col min="12056" max="12056" width="13.5703125" style="87" customWidth="1"/>
    <col min="12057" max="12057" width="12.28515625" style="87" customWidth="1"/>
    <col min="12058" max="12058" width="11.28515625" style="87" customWidth="1"/>
    <col min="12059" max="12059" width="14.140625" style="87" customWidth="1"/>
    <col min="12060" max="12060" width="10.28515625" style="87" customWidth="1"/>
    <col min="12061" max="12061" width="14.140625" style="87" customWidth="1"/>
    <col min="12062" max="12062" width="12" style="87" customWidth="1"/>
    <col min="12063" max="12063" width="13.28515625" style="87" customWidth="1"/>
    <col min="12064" max="12064" width="10.28515625" style="87" customWidth="1"/>
    <col min="12065" max="12065" width="12" style="87" customWidth="1"/>
    <col min="12066" max="12066" width="10.7109375" style="87" customWidth="1"/>
    <col min="12067" max="12069" width="0" style="87" hidden="1" customWidth="1"/>
    <col min="12070" max="12300" width="9.140625" style="87"/>
    <col min="12301" max="12301" width="5.140625" style="87" customWidth="1"/>
    <col min="12302" max="12302" width="26.28515625" style="87" customWidth="1"/>
    <col min="12303" max="12305" width="10.28515625" style="87" customWidth="1"/>
    <col min="12306" max="12307" width="12.28515625" style="87" customWidth="1"/>
    <col min="12308" max="12308" width="11.28515625" style="87" customWidth="1"/>
    <col min="12309" max="12309" width="12.28515625" style="87" customWidth="1"/>
    <col min="12310" max="12310" width="11.28515625" style="87" customWidth="1"/>
    <col min="12311" max="12311" width="15.140625" style="87" customWidth="1"/>
    <col min="12312" max="12312" width="13.5703125" style="87" customWidth="1"/>
    <col min="12313" max="12313" width="12.28515625" style="87" customWidth="1"/>
    <col min="12314" max="12314" width="11.28515625" style="87" customWidth="1"/>
    <col min="12315" max="12315" width="14.140625" style="87" customWidth="1"/>
    <col min="12316" max="12316" width="10.28515625" style="87" customWidth="1"/>
    <col min="12317" max="12317" width="14.140625" style="87" customWidth="1"/>
    <col min="12318" max="12318" width="12" style="87" customWidth="1"/>
    <col min="12319" max="12319" width="13.28515625" style="87" customWidth="1"/>
    <col min="12320" max="12320" width="10.28515625" style="87" customWidth="1"/>
    <col min="12321" max="12321" width="12" style="87" customWidth="1"/>
    <col min="12322" max="12322" width="10.7109375" style="87" customWidth="1"/>
    <col min="12323" max="12325" width="0" style="87" hidden="1" customWidth="1"/>
    <col min="12326" max="12556" width="9.140625" style="87"/>
    <col min="12557" max="12557" width="5.140625" style="87" customWidth="1"/>
    <col min="12558" max="12558" width="26.28515625" style="87" customWidth="1"/>
    <col min="12559" max="12561" width="10.28515625" style="87" customWidth="1"/>
    <col min="12562" max="12563" width="12.28515625" style="87" customWidth="1"/>
    <col min="12564" max="12564" width="11.28515625" style="87" customWidth="1"/>
    <col min="12565" max="12565" width="12.28515625" style="87" customWidth="1"/>
    <col min="12566" max="12566" width="11.28515625" style="87" customWidth="1"/>
    <col min="12567" max="12567" width="15.140625" style="87" customWidth="1"/>
    <col min="12568" max="12568" width="13.5703125" style="87" customWidth="1"/>
    <col min="12569" max="12569" width="12.28515625" style="87" customWidth="1"/>
    <col min="12570" max="12570" width="11.28515625" style="87" customWidth="1"/>
    <col min="12571" max="12571" width="14.140625" style="87" customWidth="1"/>
    <col min="12572" max="12572" width="10.28515625" style="87" customWidth="1"/>
    <col min="12573" max="12573" width="14.140625" style="87" customWidth="1"/>
    <col min="12574" max="12574" width="12" style="87" customWidth="1"/>
    <col min="12575" max="12575" width="13.28515625" style="87" customWidth="1"/>
    <col min="12576" max="12576" width="10.28515625" style="87" customWidth="1"/>
    <col min="12577" max="12577" width="12" style="87" customWidth="1"/>
    <col min="12578" max="12578" width="10.7109375" style="87" customWidth="1"/>
    <col min="12579" max="12581" width="0" style="87" hidden="1" customWidth="1"/>
    <col min="12582" max="12812" width="9.140625" style="87"/>
    <col min="12813" max="12813" width="5.140625" style="87" customWidth="1"/>
    <col min="12814" max="12814" width="26.28515625" style="87" customWidth="1"/>
    <col min="12815" max="12817" width="10.28515625" style="87" customWidth="1"/>
    <col min="12818" max="12819" width="12.28515625" style="87" customWidth="1"/>
    <col min="12820" max="12820" width="11.28515625" style="87" customWidth="1"/>
    <col min="12821" max="12821" width="12.28515625" style="87" customWidth="1"/>
    <col min="12822" max="12822" width="11.28515625" style="87" customWidth="1"/>
    <col min="12823" max="12823" width="15.140625" style="87" customWidth="1"/>
    <col min="12824" max="12824" width="13.5703125" style="87" customWidth="1"/>
    <col min="12825" max="12825" width="12.28515625" style="87" customWidth="1"/>
    <col min="12826" max="12826" width="11.28515625" style="87" customWidth="1"/>
    <col min="12827" max="12827" width="14.140625" style="87" customWidth="1"/>
    <col min="12828" max="12828" width="10.28515625" style="87" customWidth="1"/>
    <col min="12829" max="12829" width="14.140625" style="87" customWidth="1"/>
    <col min="12830" max="12830" width="12" style="87" customWidth="1"/>
    <col min="12831" max="12831" width="13.28515625" style="87" customWidth="1"/>
    <col min="12832" max="12832" width="10.28515625" style="87" customWidth="1"/>
    <col min="12833" max="12833" width="12" style="87" customWidth="1"/>
    <col min="12834" max="12834" width="10.7109375" style="87" customWidth="1"/>
    <col min="12835" max="12837" width="0" style="87" hidden="1" customWidth="1"/>
    <col min="12838" max="13068" width="9.140625" style="87"/>
    <col min="13069" max="13069" width="5.140625" style="87" customWidth="1"/>
    <col min="13070" max="13070" width="26.28515625" style="87" customWidth="1"/>
    <col min="13071" max="13073" width="10.28515625" style="87" customWidth="1"/>
    <col min="13074" max="13075" width="12.28515625" style="87" customWidth="1"/>
    <col min="13076" max="13076" width="11.28515625" style="87" customWidth="1"/>
    <col min="13077" max="13077" width="12.28515625" style="87" customWidth="1"/>
    <col min="13078" max="13078" width="11.28515625" style="87" customWidth="1"/>
    <col min="13079" max="13079" width="15.140625" style="87" customWidth="1"/>
    <col min="13080" max="13080" width="13.5703125" style="87" customWidth="1"/>
    <col min="13081" max="13081" width="12.28515625" style="87" customWidth="1"/>
    <col min="13082" max="13082" width="11.28515625" style="87" customWidth="1"/>
    <col min="13083" max="13083" width="14.140625" style="87" customWidth="1"/>
    <col min="13084" max="13084" width="10.28515625" style="87" customWidth="1"/>
    <col min="13085" max="13085" width="14.140625" style="87" customWidth="1"/>
    <col min="13086" max="13086" width="12" style="87" customWidth="1"/>
    <col min="13087" max="13087" width="13.28515625" style="87" customWidth="1"/>
    <col min="13088" max="13088" width="10.28515625" style="87" customWidth="1"/>
    <col min="13089" max="13089" width="12" style="87" customWidth="1"/>
    <col min="13090" max="13090" width="10.7109375" style="87" customWidth="1"/>
    <col min="13091" max="13093" width="0" style="87" hidden="1" customWidth="1"/>
    <col min="13094" max="13324" width="9.140625" style="87"/>
    <col min="13325" max="13325" width="5.140625" style="87" customWidth="1"/>
    <col min="13326" max="13326" width="26.28515625" style="87" customWidth="1"/>
    <col min="13327" max="13329" width="10.28515625" style="87" customWidth="1"/>
    <col min="13330" max="13331" width="12.28515625" style="87" customWidth="1"/>
    <col min="13332" max="13332" width="11.28515625" style="87" customWidth="1"/>
    <col min="13333" max="13333" width="12.28515625" style="87" customWidth="1"/>
    <col min="13334" max="13334" width="11.28515625" style="87" customWidth="1"/>
    <col min="13335" max="13335" width="15.140625" style="87" customWidth="1"/>
    <col min="13336" max="13336" width="13.5703125" style="87" customWidth="1"/>
    <col min="13337" max="13337" width="12.28515625" style="87" customWidth="1"/>
    <col min="13338" max="13338" width="11.28515625" style="87" customWidth="1"/>
    <col min="13339" max="13339" width="14.140625" style="87" customWidth="1"/>
    <col min="13340" max="13340" width="10.28515625" style="87" customWidth="1"/>
    <col min="13341" max="13341" width="14.140625" style="87" customWidth="1"/>
    <col min="13342" max="13342" width="12" style="87" customWidth="1"/>
    <col min="13343" max="13343" width="13.28515625" style="87" customWidth="1"/>
    <col min="13344" max="13344" width="10.28515625" style="87" customWidth="1"/>
    <col min="13345" max="13345" width="12" style="87" customWidth="1"/>
    <col min="13346" max="13346" width="10.7109375" style="87" customWidth="1"/>
    <col min="13347" max="13349" width="0" style="87" hidden="1" customWidth="1"/>
    <col min="13350" max="13580" width="9.140625" style="87"/>
    <col min="13581" max="13581" width="5.140625" style="87" customWidth="1"/>
    <col min="13582" max="13582" width="26.28515625" style="87" customWidth="1"/>
    <col min="13583" max="13585" width="10.28515625" style="87" customWidth="1"/>
    <col min="13586" max="13587" width="12.28515625" style="87" customWidth="1"/>
    <col min="13588" max="13588" width="11.28515625" style="87" customWidth="1"/>
    <col min="13589" max="13589" width="12.28515625" style="87" customWidth="1"/>
    <col min="13590" max="13590" width="11.28515625" style="87" customWidth="1"/>
    <col min="13591" max="13591" width="15.140625" style="87" customWidth="1"/>
    <col min="13592" max="13592" width="13.5703125" style="87" customWidth="1"/>
    <col min="13593" max="13593" width="12.28515625" style="87" customWidth="1"/>
    <col min="13594" max="13594" width="11.28515625" style="87" customWidth="1"/>
    <col min="13595" max="13595" width="14.140625" style="87" customWidth="1"/>
    <col min="13596" max="13596" width="10.28515625" style="87" customWidth="1"/>
    <col min="13597" max="13597" width="14.140625" style="87" customWidth="1"/>
    <col min="13598" max="13598" width="12" style="87" customWidth="1"/>
    <col min="13599" max="13599" width="13.28515625" style="87" customWidth="1"/>
    <col min="13600" max="13600" width="10.28515625" style="87" customWidth="1"/>
    <col min="13601" max="13601" width="12" style="87" customWidth="1"/>
    <col min="13602" max="13602" width="10.7109375" style="87" customWidth="1"/>
    <col min="13603" max="13605" width="0" style="87" hidden="1" customWidth="1"/>
    <col min="13606" max="13836" width="9.140625" style="87"/>
    <col min="13837" max="13837" width="5.140625" style="87" customWidth="1"/>
    <col min="13838" max="13838" width="26.28515625" style="87" customWidth="1"/>
    <col min="13839" max="13841" width="10.28515625" style="87" customWidth="1"/>
    <col min="13842" max="13843" width="12.28515625" style="87" customWidth="1"/>
    <col min="13844" max="13844" width="11.28515625" style="87" customWidth="1"/>
    <col min="13845" max="13845" width="12.28515625" style="87" customWidth="1"/>
    <col min="13846" max="13846" width="11.28515625" style="87" customWidth="1"/>
    <col min="13847" max="13847" width="15.140625" style="87" customWidth="1"/>
    <col min="13848" max="13848" width="13.5703125" style="87" customWidth="1"/>
    <col min="13849" max="13849" width="12.28515625" style="87" customWidth="1"/>
    <col min="13850" max="13850" width="11.28515625" style="87" customWidth="1"/>
    <col min="13851" max="13851" width="14.140625" style="87" customWidth="1"/>
    <col min="13852" max="13852" width="10.28515625" style="87" customWidth="1"/>
    <col min="13853" max="13853" width="14.140625" style="87" customWidth="1"/>
    <col min="13854" max="13854" width="12" style="87" customWidth="1"/>
    <col min="13855" max="13855" width="13.28515625" style="87" customWidth="1"/>
    <col min="13856" max="13856" width="10.28515625" style="87" customWidth="1"/>
    <col min="13857" max="13857" width="12" style="87" customWidth="1"/>
    <col min="13858" max="13858" width="10.7109375" style="87" customWidth="1"/>
    <col min="13859" max="13861" width="0" style="87" hidden="1" customWidth="1"/>
    <col min="13862" max="14092" width="9.140625" style="87"/>
    <col min="14093" max="14093" width="5.140625" style="87" customWidth="1"/>
    <col min="14094" max="14094" width="26.28515625" style="87" customWidth="1"/>
    <col min="14095" max="14097" width="10.28515625" style="87" customWidth="1"/>
    <col min="14098" max="14099" width="12.28515625" style="87" customWidth="1"/>
    <col min="14100" max="14100" width="11.28515625" style="87" customWidth="1"/>
    <col min="14101" max="14101" width="12.28515625" style="87" customWidth="1"/>
    <col min="14102" max="14102" width="11.28515625" style="87" customWidth="1"/>
    <col min="14103" max="14103" width="15.140625" style="87" customWidth="1"/>
    <col min="14104" max="14104" width="13.5703125" style="87" customWidth="1"/>
    <col min="14105" max="14105" width="12.28515625" style="87" customWidth="1"/>
    <col min="14106" max="14106" width="11.28515625" style="87" customWidth="1"/>
    <col min="14107" max="14107" width="14.140625" style="87" customWidth="1"/>
    <col min="14108" max="14108" width="10.28515625" style="87" customWidth="1"/>
    <col min="14109" max="14109" width="14.140625" style="87" customWidth="1"/>
    <col min="14110" max="14110" width="12" style="87" customWidth="1"/>
    <col min="14111" max="14111" width="13.28515625" style="87" customWidth="1"/>
    <col min="14112" max="14112" width="10.28515625" style="87" customWidth="1"/>
    <col min="14113" max="14113" width="12" style="87" customWidth="1"/>
    <col min="14114" max="14114" width="10.7109375" style="87" customWidth="1"/>
    <col min="14115" max="14117" width="0" style="87" hidden="1" customWidth="1"/>
    <col min="14118" max="14348" width="9.140625" style="87"/>
    <col min="14349" max="14349" width="5.140625" style="87" customWidth="1"/>
    <col min="14350" max="14350" width="26.28515625" style="87" customWidth="1"/>
    <col min="14351" max="14353" width="10.28515625" style="87" customWidth="1"/>
    <col min="14354" max="14355" width="12.28515625" style="87" customWidth="1"/>
    <col min="14356" max="14356" width="11.28515625" style="87" customWidth="1"/>
    <col min="14357" max="14357" width="12.28515625" style="87" customWidth="1"/>
    <col min="14358" max="14358" width="11.28515625" style="87" customWidth="1"/>
    <col min="14359" max="14359" width="15.140625" style="87" customWidth="1"/>
    <col min="14360" max="14360" width="13.5703125" style="87" customWidth="1"/>
    <col min="14361" max="14361" width="12.28515625" style="87" customWidth="1"/>
    <col min="14362" max="14362" width="11.28515625" style="87" customWidth="1"/>
    <col min="14363" max="14363" width="14.140625" style="87" customWidth="1"/>
    <col min="14364" max="14364" width="10.28515625" style="87" customWidth="1"/>
    <col min="14365" max="14365" width="14.140625" style="87" customWidth="1"/>
    <col min="14366" max="14366" width="12" style="87" customWidth="1"/>
    <col min="14367" max="14367" width="13.28515625" style="87" customWidth="1"/>
    <col min="14368" max="14368" width="10.28515625" style="87" customWidth="1"/>
    <col min="14369" max="14369" width="12" style="87" customWidth="1"/>
    <col min="14370" max="14370" width="10.7109375" style="87" customWidth="1"/>
    <col min="14371" max="14373" width="0" style="87" hidden="1" customWidth="1"/>
    <col min="14374" max="14604" width="9.140625" style="87"/>
    <col min="14605" max="14605" width="5.140625" style="87" customWidth="1"/>
    <col min="14606" max="14606" width="26.28515625" style="87" customWidth="1"/>
    <col min="14607" max="14609" width="10.28515625" style="87" customWidth="1"/>
    <col min="14610" max="14611" width="12.28515625" style="87" customWidth="1"/>
    <col min="14612" max="14612" width="11.28515625" style="87" customWidth="1"/>
    <col min="14613" max="14613" width="12.28515625" style="87" customWidth="1"/>
    <col min="14614" max="14614" width="11.28515625" style="87" customWidth="1"/>
    <col min="14615" max="14615" width="15.140625" style="87" customWidth="1"/>
    <col min="14616" max="14616" width="13.5703125" style="87" customWidth="1"/>
    <col min="14617" max="14617" width="12.28515625" style="87" customWidth="1"/>
    <col min="14618" max="14618" width="11.28515625" style="87" customWidth="1"/>
    <col min="14619" max="14619" width="14.140625" style="87" customWidth="1"/>
    <col min="14620" max="14620" width="10.28515625" style="87" customWidth="1"/>
    <col min="14621" max="14621" width="14.140625" style="87" customWidth="1"/>
    <col min="14622" max="14622" width="12" style="87" customWidth="1"/>
    <col min="14623" max="14623" width="13.28515625" style="87" customWidth="1"/>
    <col min="14624" max="14624" width="10.28515625" style="87" customWidth="1"/>
    <col min="14625" max="14625" width="12" style="87" customWidth="1"/>
    <col min="14626" max="14626" width="10.7109375" style="87" customWidth="1"/>
    <col min="14627" max="14629" width="0" style="87" hidden="1" customWidth="1"/>
    <col min="14630" max="14860" width="9.140625" style="87"/>
    <col min="14861" max="14861" width="5.140625" style="87" customWidth="1"/>
    <col min="14862" max="14862" width="26.28515625" style="87" customWidth="1"/>
    <col min="14863" max="14865" width="10.28515625" style="87" customWidth="1"/>
    <col min="14866" max="14867" width="12.28515625" style="87" customWidth="1"/>
    <col min="14868" max="14868" width="11.28515625" style="87" customWidth="1"/>
    <col min="14869" max="14869" width="12.28515625" style="87" customWidth="1"/>
    <col min="14870" max="14870" width="11.28515625" style="87" customWidth="1"/>
    <col min="14871" max="14871" width="15.140625" style="87" customWidth="1"/>
    <col min="14872" max="14872" width="13.5703125" style="87" customWidth="1"/>
    <col min="14873" max="14873" width="12.28515625" style="87" customWidth="1"/>
    <col min="14874" max="14874" width="11.28515625" style="87" customWidth="1"/>
    <col min="14875" max="14875" width="14.140625" style="87" customWidth="1"/>
    <col min="14876" max="14876" width="10.28515625" style="87" customWidth="1"/>
    <col min="14877" max="14877" width="14.140625" style="87" customWidth="1"/>
    <col min="14878" max="14878" width="12" style="87" customWidth="1"/>
    <col min="14879" max="14879" width="13.28515625" style="87" customWidth="1"/>
    <col min="14880" max="14880" width="10.28515625" style="87" customWidth="1"/>
    <col min="14881" max="14881" width="12" style="87" customWidth="1"/>
    <col min="14882" max="14882" width="10.7109375" style="87" customWidth="1"/>
    <col min="14883" max="14885" width="0" style="87" hidden="1" customWidth="1"/>
    <col min="14886" max="15116" width="9.140625" style="87"/>
    <col min="15117" max="15117" width="5.140625" style="87" customWidth="1"/>
    <col min="15118" max="15118" width="26.28515625" style="87" customWidth="1"/>
    <col min="15119" max="15121" width="10.28515625" style="87" customWidth="1"/>
    <col min="15122" max="15123" width="12.28515625" style="87" customWidth="1"/>
    <col min="15124" max="15124" width="11.28515625" style="87" customWidth="1"/>
    <col min="15125" max="15125" width="12.28515625" style="87" customWidth="1"/>
    <col min="15126" max="15126" width="11.28515625" style="87" customWidth="1"/>
    <col min="15127" max="15127" width="15.140625" style="87" customWidth="1"/>
    <col min="15128" max="15128" width="13.5703125" style="87" customWidth="1"/>
    <col min="15129" max="15129" width="12.28515625" style="87" customWidth="1"/>
    <col min="15130" max="15130" width="11.28515625" style="87" customWidth="1"/>
    <col min="15131" max="15131" width="14.140625" style="87" customWidth="1"/>
    <col min="15132" max="15132" width="10.28515625" style="87" customWidth="1"/>
    <col min="15133" max="15133" width="14.140625" style="87" customWidth="1"/>
    <col min="15134" max="15134" width="12" style="87" customWidth="1"/>
    <col min="15135" max="15135" width="13.28515625" style="87" customWidth="1"/>
    <col min="15136" max="15136" width="10.28515625" style="87" customWidth="1"/>
    <col min="15137" max="15137" width="12" style="87" customWidth="1"/>
    <col min="15138" max="15138" width="10.7109375" style="87" customWidth="1"/>
    <col min="15139" max="15141" width="0" style="87" hidden="1" customWidth="1"/>
    <col min="15142" max="15372" width="9.140625" style="87"/>
    <col min="15373" max="15373" width="5.140625" style="87" customWidth="1"/>
    <col min="15374" max="15374" width="26.28515625" style="87" customWidth="1"/>
    <col min="15375" max="15377" width="10.28515625" style="87" customWidth="1"/>
    <col min="15378" max="15379" width="12.28515625" style="87" customWidth="1"/>
    <col min="15380" max="15380" width="11.28515625" style="87" customWidth="1"/>
    <col min="15381" max="15381" width="12.28515625" style="87" customWidth="1"/>
    <col min="15382" max="15382" width="11.28515625" style="87" customWidth="1"/>
    <col min="15383" max="15383" width="15.140625" style="87" customWidth="1"/>
    <col min="15384" max="15384" width="13.5703125" style="87" customWidth="1"/>
    <col min="15385" max="15385" width="12.28515625" style="87" customWidth="1"/>
    <col min="15386" max="15386" width="11.28515625" style="87" customWidth="1"/>
    <col min="15387" max="15387" width="14.140625" style="87" customWidth="1"/>
    <col min="15388" max="15388" width="10.28515625" style="87" customWidth="1"/>
    <col min="15389" max="15389" width="14.140625" style="87" customWidth="1"/>
    <col min="15390" max="15390" width="12" style="87" customWidth="1"/>
    <col min="15391" max="15391" width="13.28515625" style="87" customWidth="1"/>
    <col min="15392" max="15392" width="10.28515625" style="87" customWidth="1"/>
    <col min="15393" max="15393" width="12" style="87" customWidth="1"/>
    <col min="15394" max="15394" width="10.7109375" style="87" customWidth="1"/>
    <col min="15395" max="15397" width="0" style="87" hidden="1" customWidth="1"/>
    <col min="15398" max="15628" width="9.140625" style="87"/>
    <col min="15629" max="15629" width="5.140625" style="87" customWidth="1"/>
    <col min="15630" max="15630" width="26.28515625" style="87" customWidth="1"/>
    <col min="15631" max="15633" width="10.28515625" style="87" customWidth="1"/>
    <col min="15634" max="15635" width="12.28515625" style="87" customWidth="1"/>
    <col min="15636" max="15636" width="11.28515625" style="87" customWidth="1"/>
    <col min="15637" max="15637" width="12.28515625" style="87" customWidth="1"/>
    <col min="15638" max="15638" width="11.28515625" style="87" customWidth="1"/>
    <col min="15639" max="15639" width="15.140625" style="87" customWidth="1"/>
    <col min="15640" max="15640" width="13.5703125" style="87" customWidth="1"/>
    <col min="15641" max="15641" width="12.28515625" style="87" customWidth="1"/>
    <col min="15642" max="15642" width="11.28515625" style="87" customWidth="1"/>
    <col min="15643" max="15643" width="14.140625" style="87" customWidth="1"/>
    <col min="15644" max="15644" width="10.28515625" style="87" customWidth="1"/>
    <col min="15645" max="15645" width="14.140625" style="87" customWidth="1"/>
    <col min="15646" max="15646" width="12" style="87" customWidth="1"/>
    <col min="15647" max="15647" width="13.28515625" style="87" customWidth="1"/>
    <col min="15648" max="15648" width="10.28515625" style="87" customWidth="1"/>
    <col min="15649" max="15649" width="12" style="87" customWidth="1"/>
    <col min="15650" max="15650" width="10.7109375" style="87" customWidth="1"/>
    <col min="15651" max="15653" width="0" style="87" hidden="1" customWidth="1"/>
    <col min="15654" max="15884" width="9.140625" style="87"/>
    <col min="15885" max="15885" width="5.140625" style="87" customWidth="1"/>
    <col min="15886" max="15886" width="26.28515625" style="87" customWidth="1"/>
    <col min="15887" max="15889" width="10.28515625" style="87" customWidth="1"/>
    <col min="15890" max="15891" width="12.28515625" style="87" customWidth="1"/>
    <col min="15892" max="15892" width="11.28515625" style="87" customWidth="1"/>
    <col min="15893" max="15893" width="12.28515625" style="87" customWidth="1"/>
    <col min="15894" max="15894" width="11.28515625" style="87" customWidth="1"/>
    <col min="15895" max="15895" width="15.140625" style="87" customWidth="1"/>
    <col min="15896" max="15896" width="13.5703125" style="87" customWidth="1"/>
    <col min="15897" max="15897" width="12.28515625" style="87" customWidth="1"/>
    <col min="15898" max="15898" width="11.28515625" style="87" customWidth="1"/>
    <col min="15899" max="15899" width="14.140625" style="87" customWidth="1"/>
    <col min="15900" max="15900" width="10.28515625" style="87" customWidth="1"/>
    <col min="15901" max="15901" width="14.140625" style="87" customWidth="1"/>
    <col min="15902" max="15902" width="12" style="87" customWidth="1"/>
    <col min="15903" max="15903" width="13.28515625" style="87" customWidth="1"/>
    <col min="15904" max="15904" width="10.28515625" style="87" customWidth="1"/>
    <col min="15905" max="15905" width="12" style="87" customWidth="1"/>
    <col min="15906" max="15906" width="10.7109375" style="87" customWidth="1"/>
    <col min="15907" max="15909" width="0" style="87" hidden="1" customWidth="1"/>
    <col min="15910" max="16140" width="9.140625" style="87"/>
    <col min="16141" max="16141" width="5.140625" style="87" customWidth="1"/>
    <col min="16142" max="16142" width="26.28515625" style="87" customWidth="1"/>
    <col min="16143" max="16145" width="10.28515625" style="87" customWidth="1"/>
    <col min="16146" max="16147" width="12.28515625" style="87" customWidth="1"/>
    <col min="16148" max="16148" width="11.28515625" style="87" customWidth="1"/>
    <col min="16149" max="16149" width="12.28515625" style="87" customWidth="1"/>
    <col min="16150" max="16150" width="11.28515625" style="87" customWidth="1"/>
    <col min="16151" max="16151" width="15.140625" style="87" customWidth="1"/>
    <col min="16152" max="16152" width="13.5703125" style="87" customWidth="1"/>
    <col min="16153" max="16153" width="12.28515625" style="87" customWidth="1"/>
    <col min="16154" max="16154" width="11.28515625" style="87" customWidth="1"/>
    <col min="16155" max="16155" width="14.140625" style="87" customWidth="1"/>
    <col min="16156" max="16156" width="10.28515625" style="87" customWidth="1"/>
    <col min="16157" max="16157" width="14.140625" style="87" customWidth="1"/>
    <col min="16158" max="16158" width="12" style="87" customWidth="1"/>
    <col min="16159" max="16159" width="13.28515625" style="87" customWidth="1"/>
    <col min="16160" max="16160" width="10.28515625" style="87" customWidth="1"/>
    <col min="16161" max="16161" width="12" style="87" customWidth="1"/>
    <col min="16162" max="16162" width="10.7109375" style="87" customWidth="1"/>
    <col min="16163" max="16165" width="0" style="87" hidden="1" customWidth="1"/>
    <col min="16166" max="16384" width="9.140625" style="87"/>
  </cols>
  <sheetData>
    <row r="1" spans="1:49" s="89" customFormat="1" ht="30.75" customHeight="1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88"/>
    </row>
    <row r="2" spans="1:49" s="89" customFormat="1" ht="27.75" customHeight="1">
      <c r="A2" s="285" t="s">
        <v>397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90"/>
    </row>
    <row r="3" spans="1:49" ht="35.450000000000003" customHeight="1">
      <c r="A3" s="286" t="s">
        <v>345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91"/>
    </row>
    <row r="4" spans="1:49" ht="26.45" customHeight="1">
      <c r="A4" s="287" t="s">
        <v>398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92"/>
    </row>
    <row r="5" spans="1:49">
      <c r="A5" s="288" t="s">
        <v>1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84"/>
      <c r="AL5" s="85"/>
      <c r="AM5" s="85"/>
      <c r="AN5" s="86"/>
      <c r="AO5" s="86"/>
      <c r="AP5" s="86"/>
      <c r="AQ5" s="86"/>
      <c r="AR5" s="85"/>
      <c r="AS5" s="85"/>
      <c r="AT5" s="85"/>
      <c r="AU5" s="85"/>
      <c r="AV5" s="85"/>
      <c r="AW5" s="85"/>
    </row>
    <row r="6" spans="1:49" s="93" customFormat="1" ht="33" customHeight="1">
      <c r="A6" s="275" t="s">
        <v>2</v>
      </c>
      <c r="B6" s="275" t="s">
        <v>3</v>
      </c>
      <c r="C6" s="275" t="s">
        <v>4</v>
      </c>
      <c r="D6" s="275" t="s">
        <v>5</v>
      </c>
      <c r="E6" s="275" t="s">
        <v>6</v>
      </c>
      <c r="F6" s="276" t="s">
        <v>7</v>
      </c>
      <c r="G6" s="277"/>
      <c r="H6" s="278"/>
      <c r="I6" s="276" t="s">
        <v>8</v>
      </c>
      <c r="J6" s="277"/>
      <c r="K6" s="277"/>
      <c r="L6" s="277"/>
      <c r="M6" s="277"/>
      <c r="N6" s="277"/>
      <c r="O6" s="277"/>
      <c r="P6" s="278"/>
      <c r="Q6" s="282" t="s">
        <v>9</v>
      </c>
      <c r="R6" s="291"/>
      <c r="S6" s="291"/>
      <c r="T6" s="291"/>
      <c r="U6" s="276" t="s">
        <v>10</v>
      </c>
      <c r="V6" s="278"/>
      <c r="W6" s="276" t="s">
        <v>328</v>
      </c>
      <c r="X6" s="277"/>
      <c r="Y6" s="277"/>
      <c r="Z6" s="278"/>
      <c r="AA6" s="276" t="s">
        <v>329</v>
      </c>
      <c r="AB6" s="277"/>
      <c r="AC6" s="276" t="s">
        <v>332</v>
      </c>
      <c r="AD6" s="277"/>
      <c r="AE6" s="277"/>
      <c r="AF6" s="278"/>
      <c r="AG6" s="275" t="s">
        <v>11</v>
      </c>
      <c r="AL6" s="86"/>
      <c r="AM6" s="94"/>
      <c r="AN6" s="95"/>
      <c r="AO6" s="95"/>
      <c r="AP6" s="95"/>
      <c r="AQ6" s="95"/>
    </row>
    <row r="7" spans="1:49" s="93" customFormat="1" ht="29.25" customHeight="1">
      <c r="A7" s="275"/>
      <c r="B7" s="275"/>
      <c r="C7" s="275"/>
      <c r="D7" s="275"/>
      <c r="E7" s="275"/>
      <c r="F7" s="279"/>
      <c r="G7" s="280"/>
      <c r="H7" s="281"/>
      <c r="I7" s="279"/>
      <c r="J7" s="280"/>
      <c r="K7" s="280"/>
      <c r="L7" s="280"/>
      <c r="M7" s="280"/>
      <c r="N7" s="280"/>
      <c r="O7" s="280"/>
      <c r="P7" s="281"/>
      <c r="Q7" s="276" t="s">
        <v>12</v>
      </c>
      <c r="R7" s="278"/>
      <c r="S7" s="276" t="s">
        <v>13</v>
      </c>
      <c r="T7" s="278"/>
      <c r="U7" s="295"/>
      <c r="V7" s="296"/>
      <c r="W7" s="279"/>
      <c r="X7" s="280"/>
      <c r="Y7" s="280"/>
      <c r="Z7" s="281"/>
      <c r="AA7" s="279"/>
      <c r="AB7" s="280"/>
      <c r="AC7" s="279"/>
      <c r="AD7" s="280"/>
      <c r="AE7" s="280"/>
      <c r="AF7" s="281"/>
      <c r="AG7" s="275"/>
      <c r="AL7" s="96"/>
      <c r="AM7" s="95"/>
      <c r="AN7" s="81"/>
      <c r="AO7" s="81"/>
      <c r="AP7" s="81"/>
      <c r="AQ7" s="81"/>
    </row>
    <row r="8" spans="1:49" s="93" customFormat="1" ht="28.5" customHeight="1">
      <c r="A8" s="275"/>
      <c r="B8" s="275"/>
      <c r="C8" s="275"/>
      <c r="D8" s="275"/>
      <c r="E8" s="275"/>
      <c r="F8" s="289" t="s">
        <v>14</v>
      </c>
      <c r="G8" s="275" t="s">
        <v>15</v>
      </c>
      <c r="H8" s="275"/>
      <c r="I8" s="275" t="s">
        <v>16</v>
      </c>
      <c r="J8" s="275" t="s">
        <v>17</v>
      </c>
      <c r="K8" s="275"/>
      <c r="L8" s="275"/>
      <c r="M8" s="275" t="s">
        <v>16</v>
      </c>
      <c r="N8" s="275" t="s">
        <v>17</v>
      </c>
      <c r="O8" s="275"/>
      <c r="P8" s="275"/>
      <c r="Q8" s="279"/>
      <c r="R8" s="281"/>
      <c r="S8" s="279"/>
      <c r="T8" s="281"/>
      <c r="U8" s="279"/>
      <c r="V8" s="281"/>
      <c r="W8" s="275" t="s">
        <v>16</v>
      </c>
      <c r="X8" s="275" t="s">
        <v>17</v>
      </c>
      <c r="Y8" s="275"/>
      <c r="Z8" s="275"/>
      <c r="AA8" s="275" t="s">
        <v>330</v>
      </c>
      <c r="AB8" s="275" t="s">
        <v>331</v>
      </c>
      <c r="AC8" s="275" t="s">
        <v>16</v>
      </c>
      <c r="AD8" s="275" t="s">
        <v>17</v>
      </c>
      <c r="AE8" s="275"/>
      <c r="AF8" s="275"/>
      <c r="AG8" s="275"/>
      <c r="AL8" s="96"/>
      <c r="AM8" s="95"/>
      <c r="AN8" s="97"/>
      <c r="AO8" s="81"/>
      <c r="AP8" s="81"/>
      <c r="AQ8" s="81"/>
      <c r="AS8" s="95"/>
    </row>
    <row r="9" spans="1:49" s="93" customFormat="1">
      <c r="A9" s="275"/>
      <c r="B9" s="275"/>
      <c r="C9" s="275"/>
      <c r="D9" s="275"/>
      <c r="E9" s="275"/>
      <c r="F9" s="292"/>
      <c r="G9" s="289" t="s">
        <v>16</v>
      </c>
      <c r="H9" s="289" t="s">
        <v>18</v>
      </c>
      <c r="I9" s="275"/>
      <c r="J9" s="275" t="s">
        <v>19</v>
      </c>
      <c r="K9" s="294" t="s">
        <v>20</v>
      </c>
      <c r="L9" s="294"/>
      <c r="M9" s="275"/>
      <c r="N9" s="275" t="s">
        <v>19</v>
      </c>
      <c r="O9" s="294" t="s">
        <v>20</v>
      </c>
      <c r="P9" s="294"/>
      <c r="Q9" s="289" t="s">
        <v>16</v>
      </c>
      <c r="R9" s="289" t="s">
        <v>18</v>
      </c>
      <c r="S9" s="289" t="s">
        <v>16</v>
      </c>
      <c r="T9" s="289" t="s">
        <v>18</v>
      </c>
      <c r="U9" s="289" t="s">
        <v>16</v>
      </c>
      <c r="V9" s="289" t="s">
        <v>18</v>
      </c>
      <c r="W9" s="275"/>
      <c r="X9" s="275" t="s">
        <v>19</v>
      </c>
      <c r="Y9" s="282" t="s">
        <v>20</v>
      </c>
      <c r="Z9" s="283"/>
      <c r="AA9" s="275"/>
      <c r="AB9" s="275"/>
      <c r="AC9" s="275"/>
      <c r="AD9" s="275" t="s">
        <v>19</v>
      </c>
      <c r="AE9" s="282" t="s">
        <v>20</v>
      </c>
      <c r="AF9" s="283"/>
      <c r="AG9" s="275"/>
      <c r="AL9" s="96"/>
      <c r="AM9" s="95"/>
      <c r="AN9" s="98"/>
      <c r="AO9" s="81"/>
      <c r="AP9" s="293"/>
      <c r="AQ9" s="293"/>
    </row>
    <row r="10" spans="1:49" s="93" customFormat="1" ht="92.45" customHeight="1">
      <c r="A10" s="275"/>
      <c r="B10" s="275"/>
      <c r="C10" s="275"/>
      <c r="D10" s="275"/>
      <c r="E10" s="275"/>
      <c r="F10" s="290"/>
      <c r="G10" s="290"/>
      <c r="H10" s="290"/>
      <c r="I10" s="275"/>
      <c r="J10" s="275"/>
      <c r="K10" s="273" t="s">
        <v>21</v>
      </c>
      <c r="L10" s="99" t="s">
        <v>22</v>
      </c>
      <c r="M10" s="275"/>
      <c r="N10" s="275"/>
      <c r="O10" s="99" t="s">
        <v>21</v>
      </c>
      <c r="P10" s="99" t="s">
        <v>22</v>
      </c>
      <c r="Q10" s="290"/>
      <c r="R10" s="290"/>
      <c r="S10" s="290"/>
      <c r="T10" s="290"/>
      <c r="U10" s="290"/>
      <c r="V10" s="290"/>
      <c r="W10" s="275"/>
      <c r="X10" s="275"/>
      <c r="Y10" s="100" t="s">
        <v>23</v>
      </c>
      <c r="Z10" s="99" t="s">
        <v>22</v>
      </c>
      <c r="AA10" s="275"/>
      <c r="AB10" s="275"/>
      <c r="AC10" s="275"/>
      <c r="AD10" s="275"/>
      <c r="AE10" s="100" t="s">
        <v>23</v>
      </c>
      <c r="AF10" s="99" t="s">
        <v>22</v>
      </c>
      <c r="AG10" s="275"/>
      <c r="AK10" s="101"/>
      <c r="AL10" s="95"/>
      <c r="AM10" s="94"/>
      <c r="AN10" s="81"/>
      <c r="AP10" s="102"/>
      <c r="AQ10" s="102"/>
      <c r="AS10" s="95"/>
      <c r="AT10" s="103"/>
    </row>
    <row r="11" spans="1:49" s="107" customFormat="1" ht="18" customHeight="1">
      <c r="A11" s="104">
        <v>1</v>
      </c>
      <c r="B11" s="104">
        <v>2</v>
      </c>
      <c r="C11" s="104">
        <v>3</v>
      </c>
      <c r="D11" s="104">
        <v>4</v>
      </c>
      <c r="E11" s="104">
        <v>5</v>
      </c>
      <c r="F11" s="104">
        <v>6</v>
      </c>
      <c r="G11" s="104">
        <v>7</v>
      </c>
      <c r="H11" s="104">
        <v>8</v>
      </c>
      <c r="I11" s="104">
        <v>9</v>
      </c>
      <c r="J11" s="104">
        <v>10</v>
      </c>
      <c r="K11" s="104">
        <v>11</v>
      </c>
      <c r="L11" s="104">
        <v>12</v>
      </c>
      <c r="M11" s="104">
        <v>13</v>
      </c>
      <c r="N11" s="104">
        <v>14</v>
      </c>
      <c r="O11" s="104">
        <v>15</v>
      </c>
      <c r="P11" s="104">
        <v>16</v>
      </c>
      <c r="Q11" s="104">
        <v>17</v>
      </c>
      <c r="R11" s="104">
        <v>18</v>
      </c>
      <c r="S11" s="104">
        <v>19</v>
      </c>
      <c r="T11" s="104">
        <v>20</v>
      </c>
      <c r="U11" s="104">
        <v>13</v>
      </c>
      <c r="V11" s="104">
        <v>14</v>
      </c>
      <c r="W11" s="104">
        <v>15</v>
      </c>
      <c r="X11" s="104">
        <v>16</v>
      </c>
      <c r="Y11" s="104">
        <v>17</v>
      </c>
      <c r="Z11" s="104">
        <v>18</v>
      </c>
      <c r="AA11" s="104">
        <v>19</v>
      </c>
      <c r="AB11" s="104">
        <v>20</v>
      </c>
      <c r="AC11" s="104">
        <v>21</v>
      </c>
      <c r="AD11" s="104">
        <v>22</v>
      </c>
      <c r="AE11" s="104">
        <v>23</v>
      </c>
      <c r="AF11" s="104">
        <v>24</v>
      </c>
      <c r="AG11" s="104">
        <v>25</v>
      </c>
      <c r="AH11" s="105">
        <v>25</v>
      </c>
      <c r="AI11" s="104">
        <v>26</v>
      </c>
      <c r="AJ11" s="104">
        <v>27</v>
      </c>
      <c r="AK11" s="106"/>
    </row>
    <row r="12" spans="1:49" s="15" customFormat="1" ht="29.25" customHeight="1">
      <c r="A12" s="8"/>
      <c r="B12" s="108" t="s">
        <v>24</v>
      </c>
      <c r="C12" s="109"/>
      <c r="D12" s="109"/>
      <c r="E12" s="109"/>
      <c r="F12" s="10"/>
      <c r="G12" s="12">
        <f>+G13</f>
        <v>663913</v>
      </c>
      <c r="H12" s="12">
        <f t="shared" ref="H12:AE12" si="0">+H13</f>
        <v>631398.326</v>
      </c>
      <c r="I12" s="12">
        <f t="shared" si="0"/>
        <v>714444.15599999996</v>
      </c>
      <c r="J12" s="12">
        <f t="shared" si="0"/>
        <v>686247.98199999996</v>
      </c>
      <c r="K12" s="12">
        <f t="shared" si="0"/>
        <v>105075.156</v>
      </c>
      <c r="L12" s="25">
        <f t="shared" si="0"/>
        <v>999</v>
      </c>
      <c r="M12" s="11">
        <f t="shared" si="0"/>
        <v>198327.66</v>
      </c>
      <c r="N12" s="11">
        <f t="shared" si="0"/>
        <v>198327.66</v>
      </c>
      <c r="O12" s="11">
        <f t="shared" si="0"/>
        <v>0</v>
      </c>
      <c r="P12" s="11">
        <f t="shared" si="0"/>
        <v>0</v>
      </c>
      <c r="Q12" s="11">
        <f t="shared" si="0"/>
        <v>116740</v>
      </c>
      <c r="R12" s="11">
        <f t="shared" si="0"/>
        <v>116570</v>
      </c>
      <c r="S12" s="11">
        <f t="shared" si="0"/>
        <v>55857.759999999995</v>
      </c>
      <c r="T12" s="11">
        <f t="shared" si="0"/>
        <v>55857.759999999995</v>
      </c>
      <c r="U12" s="12">
        <f t="shared" si="0"/>
        <v>307569.37199999997</v>
      </c>
      <c r="V12" s="12">
        <f t="shared" si="0"/>
        <v>286789.37199999997</v>
      </c>
      <c r="W12" s="12">
        <f t="shared" si="0"/>
        <v>354713.99985999998</v>
      </c>
      <c r="X12" s="43">
        <f t="shared" si="0"/>
        <v>354713.99985999998</v>
      </c>
      <c r="Y12" s="12">
        <f t="shared" si="0"/>
        <v>37771.237859999994</v>
      </c>
      <c r="Z12" s="20">
        <f t="shared" si="0"/>
        <v>0</v>
      </c>
      <c r="AA12" s="12">
        <f t="shared" si="0"/>
        <v>59621</v>
      </c>
      <c r="AB12" s="12">
        <f t="shared" si="0"/>
        <v>59621</v>
      </c>
      <c r="AC12" s="12">
        <f t="shared" si="0"/>
        <v>354713.99985999998</v>
      </c>
      <c r="AD12" s="43">
        <f t="shared" si="0"/>
        <v>354713.99985999998</v>
      </c>
      <c r="AE12" s="12">
        <f t="shared" si="0"/>
        <v>37771.237859999994</v>
      </c>
      <c r="AF12" s="11"/>
      <c r="AG12" s="110">
        <f>AD12-X12</f>
        <v>0</v>
      </c>
      <c r="AH12" s="111"/>
      <c r="AI12" s="109"/>
      <c r="AJ12" s="109"/>
      <c r="AK12" s="14">
        <f>AA12-AB12</f>
        <v>0</v>
      </c>
      <c r="AQ12" s="81"/>
      <c r="AR12" s="78"/>
    </row>
    <row r="13" spans="1:49" s="15" customFormat="1" ht="26.45" customHeight="1">
      <c r="A13" s="8"/>
      <c r="B13" s="9" t="s">
        <v>29</v>
      </c>
      <c r="C13" s="109"/>
      <c r="D13" s="109"/>
      <c r="E13" s="109"/>
      <c r="F13" s="10"/>
      <c r="G13" s="12">
        <f t="shared" ref="G13:AE13" si="1">+G14+G48+G176</f>
        <v>663913</v>
      </c>
      <c r="H13" s="12">
        <f t="shared" si="1"/>
        <v>631398.326</v>
      </c>
      <c r="I13" s="12">
        <f t="shared" si="1"/>
        <v>714444.15599999996</v>
      </c>
      <c r="J13" s="12">
        <f t="shared" si="1"/>
        <v>686247.98199999996</v>
      </c>
      <c r="K13" s="12">
        <f t="shared" si="1"/>
        <v>105075.156</v>
      </c>
      <c r="L13" s="25">
        <f t="shared" si="1"/>
        <v>999</v>
      </c>
      <c r="M13" s="11">
        <f t="shared" si="1"/>
        <v>198327.66</v>
      </c>
      <c r="N13" s="11">
        <f t="shared" si="1"/>
        <v>198327.66</v>
      </c>
      <c r="O13" s="11">
        <f t="shared" si="1"/>
        <v>0</v>
      </c>
      <c r="P13" s="11">
        <f t="shared" si="1"/>
        <v>0</v>
      </c>
      <c r="Q13" s="11">
        <f t="shared" si="1"/>
        <v>116740</v>
      </c>
      <c r="R13" s="11">
        <f t="shared" si="1"/>
        <v>116570</v>
      </c>
      <c r="S13" s="11">
        <f t="shared" si="1"/>
        <v>55857.759999999995</v>
      </c>
      <c r="T13" s="11">
        <f t="shared" si="1"/>
        <v>55857.759999999995</v>
      </c>
      <c r="U13" s="12">
        <f t="shared" si="1"/>
        <v>307569.37199999997</v>
      </c>
      <c r="V13" s="12">
        <f t="shared" si="1"/>
        <v>286789.37199999997</v>
      </c>
      <c r="W13" s="12">
        <f t="shared" si="1"/>
        <v>354713.99985999998</v>
      </c>
      <c r="X13" s="12">
        <f t="shared" si="1"/>
        <v>354713.99985999998</v>
      </c>
      <c r="Y13" s="12">
        <f t="shared" si="1"/>
        <v>37771.237859999994</v>
      </c>
      <c r="Z13" s="20">
        <f t="shared" si="1"/>
        <v>0</v>
      </c>
      <c r="AA13" s="12">
        <f t="shared" si="1"/>
        <v>59621</v>
      </c>
      <c r="AB13" s="12">
        <f t="shared" si="1"/>
        <v>59621</v>
      </c>
      <c r="AC13" s="12">
        <f t="shared" si="1"/>
        <v>354713.99985999998</v>
      </c>
      <c r="AD13" s="12">
        <f>+AD14+AD48+AD176</f>
        <v>354713.99985999998</v>
      </c>
      <c r="AE13" s="12">
        <f t="shared" si="1"/>
        <v>37771.237859999994</v>
      </c>
      <c r="AF13" s="11"/>
      <c r="AG13" s="109"/>
      <c r="AH13" s="14"/>
      <c r="AI13" s="14"/>
      <c r="AJ13" s="14"/>
      <c r="AK13" s="112" t="s">
        <v>357</v>
      </c>
      <c r="AM13" s="113"/>
      <c r="AQ13" s="81"/>
    </row>
    <row r="14" spans="1:49" s="15" customFormat="1" ht="49.7" customHeight="1">
      <c r="A14" s="8" t="s">
        <v>375</v>
      </c>
      <c r="B14" s="9" t="s">
        <v>31</v>
      </c>
      <c r="C14" s="109"/>
      <c r="D14" s="109"/>
      <c r="E14" s="109"/>
      <c r="F14" s="10"/>
      <c r="G14" s="11">
        <f>SUM(G15:G44)</f>
        <v>0</v>
      </c>
      <c r="H14" s="11">
        <f>SUM(H15:H44)</f>
        <v>0</v>
      </c>
      <c r="I14" s="12">
        <f>I15+I44</f>
        <v>105075.156</v>
      </c>
      <c r="J14" s="12">
        <f>J15+J44</f>
        <v>105075.156</v>
      </c>
      <c r="K14" s="12">
        <f t="shared" ref="K14:T14" si="2">SUM(K15:K44)</f>
        <v>105075.156</v>
      </c>
      <c r="L14" s="25">
        <f t="shared" si="2"/>
        <v>0</v>
      </c>
      <c r="M14" s="11">
        <f t="shared" si="2"/>
        <v>46982.66</v>
      </c>
      <c r="N14" s="11">
        <f t="shared" si="2"/>
        <v>46982.66</v>
      </c>
      <c r="O14" s="11">
        <f t="shared" si="2"/>
        <v>0</v>
      </c>
      <c r="P14" s="11">
        <f t="shared" si="2"/>
        <v>0</v>
      </c>
      <c r="Q14" s="11">
        <f t="shared" si="2"/>
        <v>22585</v>
      </c>
      <c r="R14" s="11">
        <f t="shared" si="2"/>
        <v>22585</v>
      </c>
      <c r="S14" s="11">
        <f t="shared" si="2"/>
        <v>0</v>
      </c>
      <c r="T14" s="11">
        <f t="shared" si="2"/>
        <v>0</v>
      </c>
      <c r="U14" s="12">
        <f>U15+U44</f>
        <v>67303.92</v>
      </c>
      <c r="V14" s="12">
        <f>V15+V44</f>
        <v>67303.92</v>
      </c>
      <c r="W14" s="12">
        <f t="shared" ref="W14" si="3">W15+W44</f>
        <v>37771.237859999994</v>
      </c>
      <c r="X14" s="12">
        <f t="shared" ref="X14" si="4">X15+X44</f>
        <v>37771.237859999994</v>
      </c>
      <c r="Y14" s="12">
        <f t="shared" ref="Y14" si="5">Y15+Y44</f>
        <v>37771.237859999994</v>
      </c>
      <c r="Z14" s="20">
        <f t="shared" ref="Z14" si="6">Z15+Z44</f>
        <v>0</v>
      </c>
      <c r="AA14" s="20">
        <f t="shared" ref="AA14" si="7">AA15+AA44</f>
        <v>0</v>
      </c>
      <c r="AB14" s="20">
        <f t="shared" ref="AB14" si="8">AB15+AB44</f>
        <v>0</v>
      </c>
      <c r="AC14" s="12">
        <f t="shared" ref="AC14:AD14" si="9">AC15+AC44</f>
        <v>37771.237859999994</v>
      </c>
      <c r="AD14" s="12">
        <f t="shared" si="9"/>
        <v>37771.237859999994</v>
      </c>
      <c r="AE14" s="12">
        <f>AE15+AE44</f>
        <v>37771.237859999994</v>
      </c>
      <c r="AF14" s="11"/>
      <c r="AG14" s="104" t="s">
        <v>346</v>
      </c>
      <c r="AH14" s="14"/>
      <c r="AI14" s="14"/>
      <c r="AJ14" s="14"/>
      <c r="AK14" s="114"/>
      <c r="AM14" s="15">
        <f>AM15+AM44+AM47</f>
        <v>28327</v>
      </c>
      <c r="AN14" s="115">
        <f>AN15+AN44+AN47</f>
        <v>4401.76</v>
      </c>
      <c r="AP14" s="115">
        <f>AM14-AN14</f>
        <v>23925.239999999998</v>
      </c>
    </row>
    <row r="15" spans="1:49" s="123" customFormat="1" ht="24.75" customHeight="1">
      <c r="A15" s="116">
        <v>1</v>
      </c>
      <c r="B15" s="117" t="s">
        <v>32</v>
      </c>
      <c r="C15" s="118"/>
      <c r="D15" s="118"/>
      <c r="E15" s="118"/>
      <c r="F15" s="119"/>
      <c r="G15" s="28"/>
      <c r="H15" s="28"/>
      <c r="I15" s="30">
        <f>J15</f>
        <v>96573.156000000003</v>
      </c>
      <c r="J15" s="26">
        <v>96573.156000000003</v>
      </c>
      <c r="K15" s="26">
        <v>96573.156000000003</v>
      </c>
      <c r="L15" s="27"/>
      <c r="M15" s="28">
        <f>N15</f>
        <v>46982.66</v>
      </c>
      <c r="N15" s="29">
        <v>46982.66</v>
      </c>
      <c r="O15" s="28"/>
      <c r="P15" s="28"/>
      <c r="Q15" s="28">
        <f>R15</f>
        <v>20000</v>
      </c>
      <c r="R15" s="28">
        <v>20000</v>
      </c>
      <c r="S15" s="28"/>
      <c r="T15" s="28"/>
      <c r="U15" s="30">
        <f>V15</f>
        <v>59718.92</v>
      </c>
      <c r="V15" s="30">
        <f>31408.92+28310</f>
        <v>59718.92</v>
      </c>
      <c r="W15" s="30">
        <f t="shared" ref="W15:AE15" si="10">W16+W28+W30</f>
        <v>36854.237859999994</v>
      </c>
      <c r="X15" s="30">
        <f t="shared" si="10"/>
        <v>36854.237859999994</v>
      </c>
      <c r="Y15" s="30">
        <f t="shared" si="10"/>
        <v>36854.237859999994</v>
      </c>
      <c r="Z15" s="20">
        <f t="shared" si="10"/>
        <v>0</v>
      </c>
      <c r="AA15" s="20">
        <f t="shared" si="10"/>
        <v>0</v>
      </c>
      <c r="AB15" s="20">
        <f t="shared" si="10"/>
        <v>0</v>
      </c>
      <c r="AC15" s="31">
        <f t="shared" si="10"/>
        <v>36854.237859999994</v>
      </c>
      <c r="AD15" s="31">
        <f t="shared" si="10"/>
        <v>36854.237859999994</v>
      </c>
      <c r="AE15" s="31">
        <f t="shared" si="10"/>
        <v>36854.237859999994</v>
      </c>
      <c r="AF15" s="28"/>
      <c r="AG15" s="120"/>
      <c r="AH15" s="121"/>
      <c r="AI15" s="121"/>
      <c r="AJ15" s="121"/>
      <c r="AK15" s="122">
        <f>K15-V15-AD15</f>
        <v>-1.8599999893922359E-3</v>
      </c>
      <c r="AM15" s="123">
        <v>13567</v>
      </c>
      <c r="AN15" s="124">
        <v>4401.76</v>
      </c>
    </row>
    <row r="16" spans="1:49" s="81" customFormat="1" ht="34.5" hidden="1" customHeight="1">
      <c r="A16" s="125" t="s">
        <v>33</v>
      </c>
      <c r="B16" s="126" t="s">
        <v>27</v>
      </c>
      <c r="C16" s="127"/>
      <c r="D16" s="127"/>
      <c r="E16" s="127"/>
      <c r="F16" s="5"/>
      <c r="G16" s="34"/>
      <c r="H16" s="34"/>
      <c r="I16" s="34"/>
      <c r="J16" s="32"/>
      <c r="K16" s="32"/>
      <c r="L16" s="33"/>
      <c r="M16" s="34"/>
      <c r="N16" s="35"/>
      <c r="O16" s="34"/>
      <c r="P16" s="34"/>
      <c r="Q16" s="34"/>
      <c r="R16" s="34"/>
      <c r="S16" s="34"/>
      <c r="T16" s="34"/>
      <c r="U16" s="34"/>
      <c r="V16" s="34"/>
      <c r="W16" s="36">
        <f>SUM(W17:W27)</f>
        <v>16208.869999999999</v>
      </c>
      <c r="X16" s="36">
        <f>SUM(X17:X27)</f>
        <v>16208.869999999999</v>
      </c>
      <c r="Y16" s="36">
        <f>SUM(Y17:Y27)</f>
        <v>16208.869999999999</v>
      </c>
      <c r="Z16" s="36">
        <f t="shared" ref="Z16:AF16" si="11">SUM(Z17:Z27)</f>
        <v>0</v>
      </c>
      <c r="AA16" s="36">
        <f t="shared" si="11"/>
        <v>0</v>
      </c>
      <c r="AB16" s="36">
        <f t="shared" si="11"/>
        <v>0</v>
      </c>
      <c r="AC16" s="31">
        <f t="shared" si="11"/>
        <v>16208.869999999999</v>
      </c>
      <c r="AD16" s="31">
        <f t="shared" si="11"/>
        <v>16208.869999999999</v>
      </c>
      <c r="AE16" s="31">
        <f t="shared" si="11"/>
        <v>16208.869999999999</v>
      </c>
      <c r="AF16" s="36">
        <f t="shared" si="11"/>
        <v>0</v>
      </c>
      <c r="AG16" s="128"/>
      <c r="AH16" s="80"/>
      <c r="AI16" s="80"/>
      <c r="AJ16" s="80"/>
      <c r="AK16" s="122">
        <f t="shared" ref="AK16:AK44" si="12">K16-V16-AD16</f>
        <v>-16208.869999999999</v>
      </c>
      <c r="AL16" s="297"/>
      <c r="AM16" s="297"/>
      <c r="AN16" s="297"/>
    </row>
    <row r="17" spans="1:37" s="81" customFormat="1" ht="45.75" hidden="1" customHeight="1">
      <c r="A17" s="125">
        <v>1</v>
      </c>
      <c r="B17" s="129" t="s">
        <v>34</v>
      </c>
      <c r="C17" s="127"/>
      <c r="D17" s="127"/>
      <c r="E17" s="127"/>
      <c r="F17" s="5"/>
      <c r="G17" s="34"/>
      <c r="H17" s="34"/>
      <c r="I17" s="34"/>
      <c r="J17" s="32"/>
      <c r="K17" s="32"/>
      <c r="L17" s="33"/>
      <c r="M17" s="34"/>
      <c r="N17" s="35"/>
      <c r="O17" s="34"/>
      <c r="P17" s="34"/>
      <c r="Q17" s="34"/>
      <c r="R17" s="34"/>
      <c r="S17" s="34"/>
      <c r="T17" s="34"/>
      <c r="U17" s="34"/>
      <c r="V17" s="34"/>
      <c r="W17" s="34">
        <v>516.87</v>
      </c>
      <c r="X17" s="34">
        <v>516.87</v>
      </c>
      <c r="Y17" s="34">
        <v>516.87</v>
      </c>
      <c r="Z17" s="34"/>
      <c r="AA17" s="34"/>
      <c r="AB17" s="34"/>
      <c r="AC17" s="37">
        <v>516.87</v>
      </c>
      <c r="AD17" s="37">
        <v>516.87</v>
      </c>
      <c r="AE17" s="37">
        <v>516.87</v>
      </c>
      <c r="AF17" s="34"/>
      <c r="AG17" s="127"/>
      <c r="AH17" s="80"/>
      <c r="AI17" s="80"/>
      <c r="AJ17" s="80"/>
      <c r="AK17" s="122">
        <f t="shared" si="12"/>
        <v>-516.87</v>
      </c>
    </row>
    <row r="18" spans="1:37" s="81" customFormat="1" ht="44.45" hidden="1" customHeight="1">
      <c r="A18" s="125">
        <v>2</v>
      </c>
      <c r="B18" s="129" t="s">
        <v>35</v>
      </c>
      <c r="C18" s="127"/>
      <c r="D18" s="127"/>
      <c r="E18" s="127"/>
      <c r="F18" s="5"/>
      <c r="G18" s="34"/>
      <c r="H18" s="34"/>
      <c r="I18" s="34"/>
      <c r="J18" s="32"/>
      <c r="K18" s="32"/>
      <c r="L18" s="33"/>
      <c r="M18" s="34"/>
      <c r="N18" s="35"/>
      <c r="O18" s="34"/>
      <c r="P18" s="34"/>
      <c r="Q18" s="34"/>
      <c r="R18" s="34"/>
      <c r="S18" s="34"/>
      <c r="T18" s="34"/>
      <c r="U18" s="34"/>
      <c r="V18" s="34"/>
      <c r="W18" s="37">
        <f t="shared" ref="W18:W27" si="13">+X18</f>
        <v>802</v>
      </c>
      <c r="X18" s="38">
        <v>802</v>
      </c>
      <c r="Y18" s="37">
        <f t="shared" ref="Y18:Y27" si="14">+X18</f>
        <v>802</v>
      </c>
      <c r="Z18" s="37"/>
      <c r="AA18" s="37"/>
      <c r="AB18" s="37"/>
      <c r="AC18" s="37">
        <f t="shared" ref="AC18:AC27" si="15">+AD18</f>
        <v>802</v>
      </c>
      <c r="AD18" s="38">
        <v>802</v>
      </c>
      <c r="AE18" s="37">
        <f t="shared" ref="AE18:AE27" si="16">+AD18</f>
        <v>802</v>
      </c>
      <c r="AF18" s="34"/>
      <c r="AG18" s="127"/>
      <c r="AH18" s="80"/>
      <c r="AI18" s="80"/>
      <c r="AJ18" s="80"/>
      <c r="AK18" s="122">
        <f t="shared" si="12"/>
        <v>-802</v>
      </c>
    </row>
    <row r="19" spans="1:37" s="81" customFormat="1" ht="50.25" hidden="1" customHeight="1">
      <c r="A19" s="125">
        <v>3</v>
      </c>
      <c r="B19" s="129" t="s">
        <v>36</v>
      </c>
      <c r="C19" s="127"/>
      <c r="D19" s="127"/>
      <c r="E19" s="127"/>
      <c r="F19" s="5"/>
      <c r="G19" s="34"/>
      <c r="H19" s="34"/>
      <c r="I19" s="34"/>
      <c r="J19" s="32"/>
      <c r="K19" s="32"/>
      <c r="L19" s="33"/>
      <c r="M19" s="34"/>
      <c r="N19" s="35"/>
      <c r="O19" s="34"/>
      <c r="P19" s="34"/>
      <c r="Q19" s="34"/>
      <c r="R19" s="34"/>
      <c r="S19" s="34"/>
      <c r="T19" s="34"/>
      <c r="U19" s="34"/>
      <c r="V19" s="34"/>
      <c r="W19" s="37">
        <f t="shared" si="13"/>
        <v>3000</v>
      </c>
      <c r="X19" s="38">
        <v>3000</v>
      </c>
      <c r="Y19" s="37">
        <f t="shared" si="14"/>
        <v>3000</v>
      </c>
      <c r="Z19" s="37"/>
      <c r="AA19" s="37"/>
      <c r="AB19" s="37"/>
      <c r="AC19" s="37">
        <f t="shared" si="15"/>
        <v>3000</v>
      </c>
      <c r="AD19" s="38">
        <v>3000</v>
      </c>
      <c r="AE19" s="37">
        <f t="shared" si="16"/>
        <v>3000</v>
      </c>
      <c r="AF19" s="34"/>
      <c r="AG19" s="127"/>
      <c r="AH19" s="80"/>
      <c r="AI19" s="80"/>
      <c r="AJ19" s="80"/>
      <c r="AK19" s="122">
        <f t="shared" si="12"/>
        <v>-3000</v>
      </c>
    </row>
    <row r="20" spans="1:37" s="81" customFormat="1" ht="44.45" hidden="1" customHeight="1">
      <c r="A20" s="125">
        <v>4</v>
      </c>
      <c r="B20" s="129" t="s">
        <v>37</v>
      </c>
      <c r="C20" s="127"/>
      <c r="D20" s="127"/>
      <c r="E20" s="127"/>
      <c r="F20" s="5"/>
      <c r="G20" s="34"/>
      <c r="H20" s="34"/>
      <c r="I20" s="34"/>
      <c r="J20" s="32"/>
      <c r="K20" s="32"/>
      <c r="L20" s="33"/>
      <c r="M20" s="34"/>
      <c r="N20" s="35"/>
      <c r="O20" s="34"/>
      <c r="P20" s="34"/>
      <c r="Q20" s="34"/>
      <c r="R20" s="34"/>
      <c r="S20" s="34"/>
      <c r="T20" s="34"/>
      <c r="U20" s="34"/>
      <c r="V20" s="34"/>
      <c r="W20" s="37">
        <f t="shared" si="13"/>
        <v>2000</v>
      </c>
      <c r="X20" s="38">
        <v>2000</v>
      </c>
      <c r="Y20" s="37">
        <f t="shared" si="14"/>
        <v>2000</v>
      </c>
      <c r="Z20" s="37"/>
      <c r="AA20" s="37"/>
      <c r="AB20" s="37"/>
      <c r="AC20" s="37">
        <f t="shared" si="15"/>
        <v>2000</v>
      </c>
      <c r="AD20" s="38">
        <v>2000</v>
      </c>
      <c r="AE20" s="37">
        <f t="shared" si="16"/>
        <v>2000</v>
      </c>
      <c r="AF20" s="34"/>
      <c r="AG20" s="127"/>
      <c r="AH20" s="80"/>
      <c r="AI20" s="80"/>
      <c r="AJ20" s="80"/>
      <c r="AK20" s="122">
        <f t="shared" si="12"/>
        <v>-2000</v>
      </c>
    </row>
    <row r="21" spans="1:37" s="81" customFormat="1" ht="39.75" hidden="1" customHeight="1">
      <c r="A21" s="125">
        <v>5</v>
      </c>
      <c r="B21" s="129" t="s">
        <v>38</v>
      </c>
      <c r="C21" s="127"/>
      <c r="D21" s="127"/>
      <c r="E21" s="127"/>
      <c r="F21" s="5"/>
      <c r="G21" s="34"/>
      <c r="H21" s="34"/>
      <c r="I21" s="34"/>
      <c r="J21" s="32"/>
      <c r="K21" s="32"/>
      <c r="L21" s="33"/>
      <c r="M21" s="34"/>
      <c r="N21" s="35"/>
      <c r="O21" s="34"/>
      <c r="P21" s="34"/>
      <c r="Q21" s="34"/>
      <c r="R21" s="34"/>
      <c r="S21" s="34"/>
      <c r="T21" s="34"/>
      <c r="U21" s="34"/>
      <c r="V21" s="34"/>
      <c r="W21" s="37">
        <f t="shared" si="13"/>
        <v>390</v>
      </c>
      <c r="X21" s="38">
        <f>500-110</f>
        <v>390</v>
      </c>
      <c r="Y21" s="37">
        <f t="shared" si="14"/>
        <v>390</v>
      </c>
      <c r="Z21" s="37"/>
      <c r="AA21" s="37"/>
      <c r="AB21" s="37"/>
      <c r="AC21" s="37">
        <f t="shared" si="15"/>
        <v>390</v>
      </c>
      <c r="AD21" s="38">
        <f>500-110</f>
        <v>390</v>
      </c>
      <c r="AE21" s="37">
        <f t="shared" si="16"/>
        <v>390</v>
      </c>
      <c r="AF21" s="34"/>
      <c r="AG21" s="127"/>
      <c r="AH21" s="80"/>
      <c r="AI21" s="80"/>
      <c r="AJ21" s="80"/>
      <c r="AK21" s="122">
        <f t="shared" si="12"/>
        <v>-390</v>
      </c>
    </row>
    <row r="22" spans="1:37" s="81" customFormat="1" ht="61.5" hidden="1" customHeight="1">
      <c r="A22" s="125">
        <v>6</v>
      </c>
      <c r="B22" s="129" t="s">
        <v>327</v>
      </c>
      <c r="C22" s="127"/>
      <c r="D22" s="127"/>
      <c r="E22" s="127"/>
      <c r="F22" s="5"/>
      <c r="G22" s="34"/>
      <c r="H22" s="34"/>
      <c r="I22" s="34"/>
      <c r="J22" s="32"/>
      <c r="K22" s="32"/>
      <c r="L22" s="33"/>
      <c r="M22" s="34"/>
      <c r="N22" s="35"/>
      <c r="O22" s="34"/>
      <c r="P22" s="34"/>
      <c r="Q22" s="34"/>
      <c r="R22" s="34"/>
      <c r="S22" s="34"/>
      <c r="T22" s="34"/>
      <c r="U22" s="34"/>
      <c r="V22" s="34"/>
      <c r="W22" s="37">
        <f t="shared" si="13"/>
        <v>816</v>
      </c>
      <c r="X22" s="38">
        <v>816</v>
      </c>
      <c r="Y22" s="37">
        <f t="shared" si="14"/>
        <v>816</v>
      </c>
      <c r="Z22" s="37"/>
      <c r="AA22" s="37"/>
      <c r="AB22" s="37"/>
      <c r="AC22" s="37">
        <f t="shared" si="15"/>
        <v>816</v>
      </c>
      <c r="AD22" s="38">
        <v>816</v>
      </c>
      <c r="AE22" s="37">
        <f t="shared" si="16"/>
        <v>816</v>
      </c>
      <c r="AF22" s="34"/>
      <c r="AG22" s="127"/>
      <c r="AH22" s="80"/>
      <c r="AI22" s="80"/>
      <c r="AJ22" s="80"/>
      <c r="AK22" s="122">
        <f t="shared" si="12"/>
        <v>-816</v>
      </c>
    </row>
    <row r="23" spans="1:37" s="81" customFormat="1" ht="39.75" hidden="1" customHeight="1">
      <c r="A23" s="125">
        <v>7</v>
      </c>
      <c r="B23" s="129" t="s">
        <v>39</v>
      </c>
      <c r="C23" s="127"/>
      <c r="D23" s="127"/>
      <c r="E23" s="127"/>
      <c r="F23" s="5"/>
      <c r="G23" s="34"/>
      <c r="H23" s="34"/>
      <c r="I23" s="34"/>
      <c r="J23" s="32"/>
      <c r="K23" s="32"/>
      <c r="L23" s="33"/>
      <c r="M23" s="34"/>
      <c r="N23" s="35"/>
      <c r="O23" s="34"/>
      <c r="P23" s="34"/>
      <c r="Q23" s="34"/>
      <c r="R23" s="34"/>
      <c r="S23" s="34"/>
      <c r="T23" s="34"/>
      <c r="U23" s="34"/>
      <c r="V23" s="34"/>
      <c r="W23" s="37">
        <f t="shared" si="13"/>
        <v>2300</v>
      </c>
      <c r="X23" s="38">
        <v>2300</v>
      </c>
      <c r="Y23" s="37">
        <f t="shared" si="14"/>
        <v>2300</v>
      </c>
      <c r="Z23" s="37"/>
      <c r="AA23" s="37"/>
      <c r="AB23" s="37"/>
      <c r="AC23" s="37">
        <f t="shared" si="15"/>
        <v>2300</v>
      </c>
      <c r="AD23" s="38">
        <v>2300</v>
      </c>
      <c r="AE23" s="37">
        <f t="shared" si="16"/>
        <v>2300</v>
      </c>
      <c r="AF23" s="34"/>
      <c r="AG23" s="127"/>
      <c r="AH23" s="80"/>
      <c r="AI23" s="80"/>
      <c r="AJ23" s="80"/>
      <c r="AK23" s="122">
        <f t="shared" si="12"/>
        <v>-2300</v>
      </c>
    </row>
    <row r="24" spans="1:37" s="81" customFormat="1" ht="36.75" hidden="1" customHeight="1">
      <c r="A24" s="125">
        <v>8</v>
      </c>
      <c r="B24" s="129" t="s">
        <v>40</v>
      </c>
      <c r="C24" s="127"/>
      <c r="D24" s="127"/>
      <c r="E24" s="127"/>
      <c r="F24" s="5"/>
      <c r="G24" s="34"/>
      <c r="H24" s="34"/>
      <c r="I24" s="34"/>
      <c r="J24" s="32"/>
      <c r="K24" s="32"/>
      <c r="L24" s="33"/>
      <c r="M24" s="34"/>
      <c r="N24" s="35"/>
      <c r="O24" s="34"/>
      <c r="P24" s="34"/>
      <c r="Q24" s="34"/>
      <c r="R24" s="34"/>
      <c r="S24" s="34"/>
      <c r="T24" s="34"/>
      <c r="U24" s="34"/>
      <c r="V24" s="34"/>
      <c r="W24" s="37">
        <f t="shared" si="13"/>
        <v>2900</v>
      </c>
      <c r="X24" s="38">
        <v>2900</v>
      </c>
      <c r="Y24" s="37">
        <f t="shared" si="14"/>
        <v>2900</v>
      </c>
      <c r="Z24" s="37"/>
      <c r="AA24" s="37"/>
      <c r="AB24" s="37"/>
      <c r="AC24" s="37">
        <f t="shared" si="15"/>
        <v>2900</v>
      </c>
      <c r="AD24" s="38">
        <v>2900</v>
      </c>
      <c r="AE24" s="37">
        <f t="shared" si="16"/>
        <v>2900</v>
      </c>
      <c r="AF24" s="34"/>
      <c r="AG24" s="127"/>
      <c r="AH24" s="80"/>
      <c r="AI24" s="80"/>
      <c r="AJ24" s="80"/>
      <c r="AK24" s="122">
        <f t="shared" si="12"/>
        <v>-2900</v>
      </c>
    </row>
    <row r="25" spans="1:37" s="81" customFormat="1" ht="33" hidden="1">
      <c r="A25" s="125">
        <v>9</v>
      </c>
      <c r="B25" s="129" t="s">
        <v>41</v>
      </c>
      <c r="C25" s="127"/>
      <c r="D25" s="127"/>
      <c r="E25" s="127"/>
      <c r="F25" s="5"/>
      <c r="G25" s="34"/>
      <c r="H25" s="34"/>
      <c r="I25" s="34"/>
      <c r="J25" s="32"/>
      <c r="K25" s="32"/>
      <c r="L25" s="33"/>
      <c r="M25" s="34"/>
      <c r="N25" s="35"/>
      <c r="O25" s="34"/>
      <c r="P25" s="34"/>
      <c r="Q25" s="34"/>
      <c r="R25" s="34"/>
      <c r="S25" s="34"/>
      <c r="T25" s="34"/>
      <c r="U25" s="34"/>
      <c r="V25" s="34"/>
      <c r="W25" s="37">
        <f t="shared" si="13"/>
        <v>2084</v>
      </c>
      <c r="X25" s="38">
        <v>2084</v>
      </c>
      <c r="Y25" s="37">
        <f t="shared" si="14"/>
        <v>2084</v>
      </c>
      <c r="Z25" s="37"/>
      <c r="AA25" s="37"/>
      <c r="AB25" s="37"/>
      <c r="AC25" s="37">
        <f t="shared" si="15"/>
        <v>2084</v>
      </c>
      <c r="AD25" s="38">
        <v>2084</v>
      </c>
      <c r="AE25" s="37">
        <f t="shared" si="16"/>
        <v>2084</v>
      </c>
      <c r="AF25" s="34"/>
      <c r="AG25" s="127"/>
      <c r="AH25" s="80"/>
      <c r="AI25" s="80"/>
      <c r="AJ25" s="80"/>
      <c r="AK25" s="122">
        <f t="shared" si="12"/>
        <v>-2084</v>
      </c>
    </row>
    <row r="26" spans="1:37" s="81" customFormat="1" ht="31.7" hidden="1" customHeight="1">
      <c r="A26" s="125">
        <v>10</v>
      </c>
      <c r="B26" s="129" t="s">
        <v>42</v>
      </c>
      <c r="C26" s="127"/>
      <c r="D26" s="127"/>
      <c r="E26" s="127"/>
      <c r="F26" s="5"/>
      <c r="G26" s="34"/>
      <c r="H26" s="34"/>
      <c r="I26" s="34"/>
      <c r="J26" s="32"/>
      <c r="K26" s="32"/>
      <c r="L26" s="33"/>
      <c r="M26" s="34"/>
      <c r="N26" s="35"/>
      <c r="O26" s="34"/>
      <c r="P26" s="34"/>
      <c r="Q26" s="34"/>
      <c r="R26" s="34"/>
      <c r="S26" s="34"/>
      <c r="T26" s="34"/>
      <c r="U26" s="34"/>
      <c r="V26" s="34"/>
      <c r="W26" s="37">
        <f t="shared" si="13"/>
        <v>1000</v>
      </c>
      <c r="X26" s="38">
        <v>1000</v>
      </c>
      <c r="Y26" s="37">
        <f t="shared" si="14"/>
        <v>1000</v>
      </c>
      <c r="Z26" s="37"/>
      <c r="AA26" s="37"/>
      <c r="AB26" s="37"/>
      <c r="AC26" s="37">
        <f t="shared" si="15"/>
        <v>1000</v>
      </c>
      <c r="AD26" s="38">
        <v>1000</v>
      </c>
      <c r="AE26" s="37">
        <f t="shared" si="16"/>
        <v>1000</v>
      </c>
      <c r="AF26" s="34"/>
      <c r="AG26" s="127"/>
      <c r="AH26" s="80"/>
      <c r="AI26" s="80"/>
      <c r="AJ26" s="80"/>
      <c r="AK26" s="122">
        <f t="shared" si="12"/>
        <v>-1000</v>
      </c>
    </row>
    <row r="27" spans="1:37" s="81" customFormat="1" ht="24" hidden="1" customHeight="1">
      <c r="A27" s="125">
        <v>11</v>
      </c>
      <c r="B27" s="129" t="s">
        <v>43</v>
      </c>
      <c r="C27" s="127"/>
      <c r="D27" s="127"/>
      <c r="E27" s="127"/>
      <c r="F27" s="5"/>
      <c r="G27" s="34"/>
      <c r="H27" s="34"/>
      <c r="I27" s="34"/>
      <c r="J27" s="32"/>
      <c r="K27" s="32"/>
      <c r="L27" s="33"/>
      <c r="M27" s="34"/>
      <c r="N27" s="35"/>
      <c r="O27" s="34"/>
      <c r="P27" s="34"/>
      <c r="Q27" s="34"/>
      <c r="R27" s="34"/>
      <c r="S27" s="34"/>
      <c r="T27" s="34"/>
      <c r="U27" s="34"/>
      <c r="V27" s="34"/>
      <c r="W27" s="37">
        <f t="shared" si="13"/>
        <v>400</v>
      </c>
      <c r="X27" s="38">
        <v>400</v>
      </c>
      <c r="Y27" s="37">
        <f t="shared" si="14"/>
        <v>400</v>
      </c>
      <c r="Z27" s="37"/>
      <c r="AA27" s="37"/>
      <c r="AB27" s="37"/>
      <c r="AC27" s="37">
        <f t="shared" si="15"/>
        <v>400</v>
      </c>
      <c r="AD27" s="38">
        <v>400</v>
      </c>
      <c r="AE27" s="37">
        <f t="shared" si="16"/>
        <v>400</v>
      </c>
      <c r="AF27" s="34"/>
      <c r="AG27" s="127"/>
      <c r="AH27" s="80"/>
      <c r="AI27" s="80"/>
      <c r="AJ27" s="80"/>
      <c r="AK27" s="122">
        <f t="shared" si="12"/>
        <v>-400</v>
      </c>
    </row>
    <row r="28" spans="1:37" s="81" customFormat="1" ht="29.25" hidden="1" customHeight="1">
      <c r="A28" s="125" t="s">
        <v>33</v>
      </c>
      <c r="B28" s="126" t="s">
        <v>28</v>
      </c>
      <c r="C28" s="127"/>
      <c r="D28" s="127"/>
      <c r="E28" s="127"/>
      <c r="F28" s="5"/>
      <c r="G28" s="34"/>
      <c r="H28" s="34"/>
      <c r="I28" s="34"/>
      <c r="J28" s="32"/>
      <c r="K28" s="32"/>
      <c r="L28" s="33"/>
      <c r="M28" s="34"/>
      <c r="N28" s="35"/>
      <c r="O28" s="34"/>
      <c r="P28" s="34"/>
      <c r="Q28" s="34"/>
      <c r="R28" s="34"/>
      <c r="S28" s="34"/>
      <c r="T28" s="34"/>
      <c r="U28" s="34"/>
      <c r="V28" s="34"/>
      <c r="W28" s="39">
        <f t="shared" ref="W28:AE28" si="17">SUM(W29:W29)</f>
        <v>300</v>
      </c>
      <c r="X28" s="39">
        <f t="shared" si="17"/>
        <v>300</v>
      </c>
      <c r="Y28" s="39">
        <f t="shared" si="17"/>
        <v>300</v>
      </c>
      <c r="Z28" s="11">
        <f t="shared" si="17"/>
        <v>0</v>
      </c>
      <c r="AA28" s="11">
        <f t="shared" si="17"/>
        <v>0</v>
      </c>
      <c r="AB28" s="11">
        <f t="shared" si="17"/>
        <v>0</v>
      </c>
      <c r="AC28" s="39">
        <f t="shared" si="17"/>
        <v>300</v>
      </c>
      <c r="AD28" s="39">
        <f t="shared" si="17"/>
        <v>300</v>
      </c>
      <c r="AE28" s="39">
        <f t="shared" si="17"/>
        <v>300</v>
      </c>
      <c r="AF28" s="34"/>
      <c r="AG28" s="130"/>
      <c r="AH28" s="80"/>
      <c r="AI28" s="80"/>
      <c r="AJ28" s="80"/>
      <c r="AK28" s="122">
        <f t="shared" si="12"/>
        <v>-300</v>
      </c>
    </row>
    <row r="29" spans="1:37" s="81" customFormat="1" ht="24" hidden="1" customHeight="1">
      <c r="A29" s="125">
        <v>2</v>
      </c>
      <c r="B29" s="131" t="s">
        <v>44</v>
      </c>
      <c r="C29" s="127"/>
      <c r="D29" s="127"/>
      <c r="E29" s="127"/>
      <c r="F29" s="5"/>
      <c r="G29" s="34"/>
      <c r="H29" s="34"/>
      <c r="I29" s="34"/>
      <c r="J29" s="32"/>
      <c r="K29" s="32"/>
      <c r="L29" s="33"/>
      <c r="M29" s="34"/>
      <c r="N29" s="35"/>
      <c r="O29" s="34"/>
      <c r="P29" s="34"/>
      <c r="Q29" s="34"/>
      <c r="R29" s="34"/>
      <c r="S29" s="34"/>
      <c r="T29" s="34"/>
      <c r="U29" s="34"/>
      <c r="V29" s="34"/>
      <c r="W29" s="37">
        <f>X29</f>
        <v>300</v>
      </c>
      <c r="X29" s="38">
        <v>300</v>
      </c>
      <c r="Y29" s="37">
        <v>300</v>
      </c>
      <c r="Z29" s="34"/>
      <c r="AA29" s="34"/>
      <c r="AB29" s="34"/>
      <c r="AC29" s="37">
        <v>300</v>
      </c>
      <c r="AD29" s="37">
        <v>300</v>
      </c>
      <c r="AE29" s="37">
        <v>300</v>
      </c>
      <c r="AF29" s="34"/>
      <c r="AG29" s="130"/>
      <c r="AH29" s="80"/>
      <c r="AI29" s="80"/>
      <c r="AJ29" s="80"/>
      <c r="AK29" s="122">
        <f t="shared" si="12"/>
        <v>-300</v>
      </c>
    </row>
    <row r="30" spans="1:37" s="81" customFormat="1" ht="29.25" hidden="1" customHeight="1">
      <c r="A30" s="125" t="s">
        <v>33</v>
      </c>
      <c r="B30" s="126" t="s">
        <v>25</v>
      </c>
      <c r="C30" s="127"/>
      <c r="D30" s="127"/>
      <c r="E30" s="127"/>
      <c r="F30" s="5"/>
      <c r="G30" s="34"/>
      <c r="H30" s="34"/>
      <c r="I30" s="34"/>
      <c r="J30" s="32"/>
      <c r="K30" s="32"/>
      <c r="L30" s="33"/>
      <c r="M30" s="34"/>
      <c r="N30" s="35"/>
      <c r="O30" s="34"/>
      <c r="P30" s="34"/>
      <c r="Q30" s="34"/>
      <c r="R30" s="34"/>
      <c r="S30" s="34"/>
      <c r="T30" s="34"/>
      <c r="U30" s="34"/>
      <c r="V30" s="34"/>
      <c r="W30" s="39">
        <f>SUM(W31:W43)</f>
        <v>20345.367859999998</v>
      </c>
      <c r="X30" s="39">
        <f>SUM(X31:X43)</f>
        <v>20345.367859999998</v>
      </c>
      <c r="Y30" s="39">
        <f>SUM(Y31:Y43)</f>
        <v>20345.367859999998</v>
      </c>
      <c r="Z30" s="11">
        <f t="shared" ref="Z30:AF30" si="18">SUM(Z31:Z43)</f>
        <v>0</v>
      </c>
      <c r="AA30" s="11">
        <f t="shared" si="18"/>
        <v>0</v>
      </c>
      <c r="AB30" s="11">
        <f t="shared" si="18"/>
        <v>0</v>
      </c>
      <c r="AC30" s="39">
        <f t="shared" si="18"/>
        <v>20345.367859999998</v>
      </c>
      <c r="AD30" s="12">
        <f t="shared" si="18"/>
        <v>20345.367859999998</v>
      </c>
      <c r="AE30" s="12">
        <f t="shared" si="18"/>
        <v>20345.367859999998</v>
      </c>
      <c r="AF30" s="11">
        <f t="shared" si="18"/>
        <v>0</v>
      </c>
      <c r="AG30" s="127"/>
      <c r="AH30" s="80"/>
      <c r="AI30" s="80"/>
      <c r="AJ30" s="80"/>
      <c r="AK30" s="122">
        <f t="shared" si="12"/>
        <v>-20345.367859999998</v>
      </c>
    </row>
    <row r="31" spans="1:37" s="81" customFormat="1" ht="33" hidden="1">
      <c r="A31" s="125">
        <v>1</v>
      </c>
      <c r="B31" s="132" t="s">
        <v>45</v>
      </c>
      <c r="C31" s="127"/>
      <c r="D31" s="127"/>
      <c r="E31" s="127"/>
      <c r="F31" s="5"/>
      <c r="G31" s="34"/>
      <c r="H31" s="34"/>
      <c r="I31" s="34"/>
      <c r="J31" s="32"/>
      <c r="K31" s="32"/>
      <c r="L31" s="33"/>
      <c r="M31" s="34"/>
      <c r="N31" s="35"/>
      <c r="O31" s="34"/>
      <c r="P31" s="34"/>
      <c r="Q31" s="34"/>
      <c r="R31" s="34"/>
      <c r="S31" s="34"/>
      <c r="T31" s="34"/>
      <c r="U31" s="34"/>
      <c r="V31" s="34"/>
      <c r="W31" s="37">
        <f>+X31</f>
        <v>451.93486000000001</v>
      </c>
      <c r="X31" s="38">
        <v>451.93486000000001</v>
      </c>
      <c r="Y31" s="37">
        <f>+X31</f>
        <v>451.93486000000001</v>
      </c>
      <c r="Z31" s="37"/>
      <c r="AA31" s="37"/>
      <c r="AB31" s="37"/>
      <c r="AC31" s="37">
        <f>+AD31</f>
        <v>451.93486000000001</v>
      </c>
      <c r="AD31" s="38">
        <v>451.93486000000001</v>
      </c>
      <c r="AE31" s="37">
        <f>+AD31</f>
        <v>451.93486000000001</v>
      </c>
      <c r="AF31" s="34"/>
      <c r="AG31" s="127"/>
      <c r="AH31" s="80"/>
      <c r="AI31" s="80"/>
      <c r="AJ31" s="80"/>
      <c r="AK31" s="122">
        <f t="shared" si="12"/>
        <v>-451.93486000000001</v>
      </c>
    </row>
    <row r="32" spans="1:37" s="81" customFormat="1" ht="42.75" hidden="1" customHeight="1">
      <c r="A32" s="125">
        <v>2</v>
      </c>
      <c r="B32" s="132" t="s">
        <v>46</v>
      </c>
      <c r="C32" s="127"/>
      <c r="D32" s="127"/>
      <c r="E32" s="127"/>
      <c r="F32" s="5"/>
      <c r="G32" s="34"/>
      <c r="H32" s="34"/>
      <c r="I32" s="34"/>
      <c r="J32" s="32"/>
      <c r="K32" s="32"/>
      <c r="L32" s="33"/>
      <c r="M32" s="34"/>
      <c r="N32" s="35"/>
      <c r="O32" s="34"/>
      <c r="P32" s="34"/>
      <c r="Q32" s="34"/>
      <c r="R32" s="34"/>
      <c r="S32" s="34"/>
      <c r="T32" s="34"/>
      <c r="U32" s="34"/>
      <c r="V32" s="34"/>
      <c r="W32" s="37">
        <f t="shared" ref="W32:W43" si="19">+X32</f>
        <v>5000</v>
      </c>
      <c r="X32" s="38">
        <v>5000</v>
      </c>
      <c r="Y32" s="37">
        <f t="shared" ref="Y32:Y43" si="20">+X32</f>
        <v>5000</v>
      </c>
      <c r="Z32" s="37"/>
      <c r="AA32" s="37"/>
      <c r="AB32" s="37"/>
      <c r="AC32" s="37">
        <f t="shared" ref="AC32:AC43" si="21">+AD32</f>
        <v>5000</v>
      </c>
      <c r="AD32" s="38">
        <v>5000</v>
      </c>
      <c r="AE32" s="37">
        <f t="shared" ref="AE32:AE43" si="22">+AD32</f>
        <v>5000</v>
      </c>
      <c r="AF32" s="34"/>
      <c r="AG32" s="127"/>
      <c r="AH32" s="80"/>
      <c r="AI32" s="80"/>
      <c r="AJ32" s="80"/>
      <c r="AK32" s="122">
        <f t="shared" si="12"/>
        <v>-5000</v>
      </c>
    </row>
    <row r="33" spans="1:40" s="81" customFormat="1" ht="39.200000000000003" hidden="1" customHeight="1">
      <c r="A33" s="125">
        <v>3</v>
      </c>
      <c r="B33" s="132" t="s">
        <v>47</v>
      </c>
      <c r="C33" s="127"/>
      <c r="D33" s="127"/>
      <c r="E33" s="127"/>
      <c r="F33" s="5"/>
      <c r="G33" s="34"/>
      <c r="H33" s="34"/>
      <c r="I33" s="34"/>
      <c r="J33" s="32"/>
      <c r="K33" s="32"/>
      <c r="L33" s="33"/>
      <c r="M33" s="34"/>
      <c r="N33" s="35"/>
      <c r="O33" s="34"/>
      <c r="P33" s="34"/>
      <c r="Q33" s="34"/>
      <c r="R33" s="34"/>
      <c r="S33" s="34"/>
      <c r="T33" s="34"/>
      <c r="U33" s="34"/>
      <c r="V33" s="34"/>
      <c r="W33" s="37">
        <f t="shared" si="19"/>
        <v>500</v>
      </c>
      <c r="X33" s="38">
        <v>500</v>
      </c>
      <c r="Y33" s="37">
        <f t="shared" si="20"/>
        <v>500</v>
      </c>
      <c r="Z33" s="37"/>
      <c r="AA33" s="37"/>
      <c r="AB33" s="37"/>
      <c r="AC33" s="37">
        <f t="shared" si="21"/>
        <v>500</v>
      </c>
      <c r="AD33" s="38">
        <v>500</v>
      </c>
      <c r="AE33" s="37">
        <f t="shared" si="22"/>
        <v>500</v>
      </c>
      <c r="AF33" s="34"/>
      <c r="AG33" s="127"/>
      <c r="AH33" s="80"/>
      <c r="AI33" s="80"/>
      <c r="AJ33" s="80"/>
      <c r="AK33" s="122">
        <f t="shared" si="12"/>
        <v>-500</v>
      </c>
    </row>
    <row r="34" spans="1:40" s="81" customFormat="1" ht="33" hidden="1" customHeight="1">
      <c r="A34" s="125">
        <v>4</v>
      </c>
      <c r="B34" s="132" t="s">
        <v>48</v>
      </c>
      <c r="C34" s="127"/>
      <c r="D34" s="127"/>
      <c r="E34" s="127"/>
      <c r="F34" s="5"/>
      <c r="G34" s="34"/>
      <c r="H34" s="34"/>
      <c r="I34" s="34"/>
      <c r="J34" s="32"/>
      <c r="K34" s="32"/>
      <c r="L34" s="33"/>
      <c r="M34" s="34"/>
      <c r="N34" s="35"/>
      <c r="O34" s="34"/>
      <c r="P34" s="34"/>
      <c r="Q34" s="34"/>
      <c r="R34" s="34"/>
      <c r="S34" s="34"/>
      <c r="T34" s="34"/>
      <c r="U34" s="34"/>
      <c r="V34" s="34"/>
      <c r="W34" s="37">
        <f t="shared" si="19"/>
        <v>1833</v>
      </c>
      <c r="X34" s="38">
        <v>1833</v>
      </c>
      <c r="Y34" s="37">
        <f t="shared" si="20"/>
        <v>1833</v>
      </c>
      <c r="Z34" s="37"/>
      <c r="AA34" s="37"/>
      <c r="AB34" s="37"/>
      <c r="AC34" s="37">
        <f t="shared" si="21"/>
        <v>1833</v>
      </c>
      <c r="AD34" s="38">
        <v>1833</v>
      </c>
      <c r="AE34" s="37">
        <f t="shared" si="22"/>
        <v>1833</v>
      </c>
      <c r="AF34" s="34"/>
      <c r="AG34" s="127"/>
      <c r="AH34" s="80"/>
      <c r="AI34" s="80"/>
      <c r="AJ34" s="80"/>
      <c r="AK34" s="122">
        <f t="shared" si="12"/>
        <v>-1833</v>
      </c>
    </row>
    <row r="35" spans="1:40" s="81" customFormat="1" ht="33.75" hidden="1" customHeight="1">
      <c r="A35" s="125">
        <v>5</v>
      </c>
      <c r="B35" s="132" t="s">
        <v>49</v>
      </c>
      <c r="C35" s="127"/>
      <c r="D35" s="127"/>
      <c r="E35" s="127"/>
      <c r="F35" s="5"/>
      <c r="G35" s="34"/>
      <c r="H35" s="34"/>
      <c r="I35" s="34"/>
      <c r="J35" s="32"/>
      <c r="K35" s="32"/>
      <c r="L35" s="33"/>
      <c r="M35" s="34"/>
      <c r="N35" s="35"/>
      <c r="O35" s="34"/>
      <c r="P35" s="34"/>
      <c r="Q35" s="34"/>
      <c r="R35" s="34"/>
      <c r="S35" s="34"/>
      <c r="T35" s="34"/>
      <c r="U35" s="34"/>
      <c r="V35" s="34"/>
      <c r="W35" s="37">
        <f t="shared" si="19"/>
        <v>1633.6120000000001</v>
      </c>
      <c r="X35" s="38">
        <v>1633.6120000000001</v>
      </c>
      <c r="Y35" s="37">
        <f t="shared" si="20"/>
        <v>1633.6120000000001</v>
      </c>
      <c r="Z35" s="37"/>
      <c r="AA35" s="37"/>
      <c r="AB35" s="37"/>
      <c r="AC35" s="37">
        <f t="shared" si="21"/>
        <v>1633.6120000000001</v>
      </c>
      <c r="AD35" s="38">
        <v>1633.6120000000001</v>
      </c>
      <c r="AE35" s="37">
        <f t="shared" si="22"/>
        <v>1633.6120000000001</v>
      </c>
      <c r="AF35" s="34"/>
      <c r="AG35" s="127"/>
      <c r="AH35" s="80"/>
      <c r="AI35" s="80"/>
      <c r="AJ35" s="80"/>
      <c r="AK35" s="122">
        <f t="shared" si="12"/>
        <v>-1633.6120000000001</v>
      </c>
    </row>
    <row r="36" spans="1:40" s="81" customFormat="1" ht="33" hidden="1">
      <c r="A36" s="125">
        <v>6</v>
      </c>
      <c r="B36" s="132" t="s">
        <v>50</v>
      </c>
      <c r="C36" s="127"/>
      <c r="D36" s="127"/>
      <c r="E36" s="127"/>
      <c r="F36" s="5"/>
      <c r="G36" s="34"/>
      <c r="H36" s="34"/>
      <c r="I36" s="34"/>
      <c r="J36" s="32"/>
      <c r="K36" s="32"/>
      <c r="L36" s="33"/>
      <c r="M36" s="34"/>
      <c r="N36" s="35"/>
      <c r="O36" s="34"/>
      <c r="P36" s="34"/>
      <c r="Q36" s="34"/>
      <c r="R36" s="34"/>
      <c r="S36" s="34"/>
      <c r="T36" s="34"/>
      <c r="U36" s="34"/>
      <c r="V36" s="34"/>
      <c r="W36" s="37">
        <f t="shared" si="19"/>
        <v>1230</v>
      </c>
      <c r="X36" s="38">
        <v>1230</v>
      </c>
      <c r="Y36" s="37">
        <f t="shared" si="20"/>
        <v>1230</v>
      </c>
      <c r="Z36" s="37"/>
      <c r="AA36" s="37"/>
      <c r="AB36" s="37"/>
      <c r="AC36" s="37">
        <f t="shared" si="21"/>
        <v>1230</v>
      </c>
      <c r="AD36" s="38">
        <v>1230</v>
      </c>
      <c r="AE36" s="37">
        <f t="shared" si="22"/>
        <v>1230</v>
      </c>
      <c r="AF36" s="34"/>
      <c r="AG36" s="127"/>
      <c r="AH36" s="80"/>
      <c r="AI36" s="80"/>
      <c r="AJ36" s="80"/>
      <c r="AK36" s="122">
        <f t="shared" si="12"/>
        <v>-1230</v>
      </c>
    </row>
    <row r="37" spans="1:40" s="81" customFormat="1" ht="39.200000000000003" hidden="1" customHeight="1">
      <c r="A37" s="125">
        <v>7</v>
      </c>
      <c r="B37" s="132" t="s">
        <v>51</v>
      </c>
      <c r="C37" s="127"/>
      <c r="D37" s="127"/>
      <c r="E37" s="127"/>
      <c r="F37" s="5"/>
      <c r="G37" s="34"/>
      <c r="H37" s="34"/>
      <c r="I37" s="34"/>
      <c r="J37" s="32"/>
      <c r="K37" s="32"/>
      <c r="L37" s="33"/>
      <c r="M37" s="34"/>
      <c r="N37" s="35"/>
      <c r="O37" s="34"/>
      <c r="P37" s="34"/>
      <c r="Q37" s="34"/>
      <c r="R37" s="34"/>
      <c r="S37" s="34"/>
      <c r="T37" s="34"/>
      <c r="U37" s="34"/>
      <c r="V37" s="34"/>
      <c r="W37" s="37">
        <f t="shared" si="19"/>
        <v>1400</v>
      </c>
      <c r="X37" s="38">
        <v>1400</v>
      </c>
      <c r="Y37" s="37">
        <f t="shared" si="20"/>
        <v>1400</v>
      </c>
      <c r="Z37" s="37"/>
      <c r="AA37" s="37"/>
      <c r="AB37" s="37"/>
      <c r="AC37" s="37">
        <f t="shared" si="21"/>
        <v>1400</v>
      </c>
      <c r="AD37" s="38">
        <v>1400</v>
      </c>
      <c r="AE37" s="37">
        <f t="shared" si="22"/>
        <v>1400</v>
      </c>
      <c r="AF37" s="34"/>
      <c r="AG37" s="127"/>
      <c r="AH37" s="80"/>
      <c r="AI37" s="80"/>
      <c r="AJ37" s="80"/>
      <c r="AK37" s="122">
        <f t="shared" si="12"/>
        <v>-1400</v>
      </c>
    </row>
    <row r="38" spans="1:40" s="81" customFormat="1" ht="33" hidden="1">
      <c r="A38" s="125">
        <v>8</v>
      </c>
      <c r="B38" s="132" t="s">
        <v>52</v>
      </c>
      <c r="C38" s="127"/>
      <c r="D38" s="127"/>
      <c r="E38" s="127"/>
      <c r="F38" s="5"/>
      <c r="G38" s="34"/>
      <c r="H38" s="34"/>
      <c r="I38" s="34"/>
      <c r="J38" s="32"/>
      <c r="K38" s="32"/>
      <c r="L38" s="33"/>
      <c r="M38" s="34"/>
      <c r="N38" s="35"/>
      <c r="O38" s="34"/>
      <c r="P38" s="34"/>
      <c r="Q38" s="34"/>
      <c r="R38" s="34"/>
      <c r="S38" s="34"/>
      <c r="T38" s="34"/>
      <c r="U38" s="34"/>
      <c r="V38" s="34"/>
      <c r="W38" s="37">
        <f t="shared" si="19"/>
        <v>2800</v>
      </c>
      <c r="X38" s="38">
        <v>2800</v>
      </c>
      <c r="Y38" s="37">
        <f t="shared" si="20"/>
        <v>2800</v>
      </c>
      <c r="Z38" s="37"/>
      <c r="AA38" s="37"/>
      <c r="AB38" s="37"/>
      <c r="AC38" s="37">
        <f t="shared" si="21"/>
        <v>2800</v>
      </c>
      <c r="AD38" s="38">
        <v>2800</v>
      </c>
      <c r="AE38" s="37">
        <f t="shared" si="22"/>
        <v>2800</v>
      </c>
      <c r="AF38" s="34"/>
      <c r="AG38" s="127"/>
      <c r="AH38" s="80"/>
      <c r="AI38" s="80"/>
      <c r="AJ38" s="80"/>
      <c r="AK38" s="122">
        <f t="shared" si="12"/>
        <v>-2800</v>
      </c>
    </row>
    <row r="39" spans="1:40" s="81" customFormat="1" ht="30.75" hidden="1" customHeight="1">
      <c r="A39" s="125">
        <v>9</v>
      </c>
      <c r="B39" s="132" t="s">
        <v>53</v>
      </c>
      <c r="C39" s="127"/>
      <c r="D39" s="127"/>
      <c r="E39" s="127"/>
      <c r="F39" s="5"/>
      <c r="G39" s="34"/>
      <c r="H39" s="34"/>
      <c r="I39" s="34"/>
      <c r="J39" s="32"/>
      <c r="K39" s="32"/>
      <c r="L39" s="33"/>
      <c r="M39" s="34"/>
      <c r="N39" s="35"/>
      <c r="O39" s="34"/>
      <c r="P39" s="34"/>
      <c r="Q39" s="34"/>
      <c r="R39" s="34"/>
      <c r="S39" s="34"/>
      <c r="T39" s="34"/>
      <c r="U39" s="34"/>
      <c r="V39" s="34"/>
      <c r="W39" s="37">
        <f t="shared" si="19"/>
        <v>595.24900000000002</v>
      </c>
      <c r="X39" s="38">
        <v>595.24900000000002</v>
      </c>
      <c r="Y39" s="37">
        <f t="shared" si="20"/>
        <v>595.24900000000002</v>
      </c>
      <c r="Z39" s="37"/>
      <c r="AA39" s="37"/>
      <c r="AB39" s="37"/>
      <c r="AC39" s="37">
        <f t="shared" si="21"/>
        <v>595.24900000000002</v>
      </c>
      <c r="AD39" s="38">
        <v>595.24900000000002</v>
      </c>
      <c r="AE39" s="37">
        <f t="shared" si="22"/>
        <v>595.24900000000002</v>
      </c>
      <c r="AF39" s="34"/>
      <c r="AG39" s="127"/>
      <c r="AH39" s="80"/>
      <c r="AI39" s="80"/>
      <c r="AJ39" s="80"/>
      <c r="AK39" s="122">
        <f t="shared" si="12"/>
        <v>-595.24900000000002</v>
      </c>
    </row>
    <row r="40" spans="1:40" s="81" customFormat="1" ht="33" hidden="1">
      <c r="A40" s="125">
        <v>10</v>
      </c>
      <c r="B40" s="132" t="s">
        <v>54</v>
      </c>
      <c r="C40" s="127"/>
      <c r="D40" s="127"/>
      <c r="E40" s="127"/>
      <c r="F40" s="5"/>
      <c r="G40" s="34"/>
      <c r="H40" s="34"/>
      <c r="I40" s="34"/>
      <c r="J40" s="32"/>
      <c r="K40" s="32"/>
      <c r="L40" s="33"/>
      <c r="M40" s="34"/>
      <c r="N40" s="35"/>
      <c r="O40" s="34"/>
      <c r="P40" s="34"/>
      <c r="Q40" s="34"/>
      <c r="R40" s="34"/>
      <c r="S40" s="34"/>
      <c r="T40" s="34"/>
      <c r="U40" s="34"/>
      <c r="V40" s="34"/>
      <c r="W40" s="37">
        <f t="shared" si="19"/>
        <v>763.43299999999999</v>
      </c>
      <c r="X40" s="38">
        <v>763.43299999999999</v>
      </c>
      <c r="Y40" s="37">
        <f t="shared" si="20"/>
        <v>763.43299999999999</v>
      </c>
      <c r="Z40" s="37"/>
      <c r="AA40" s="37"/>
      <c r="AB40" s="37"/>
      <c r="AC40" s="37">
        <f t="shared" si="21"/>
        <v>763.43299999999999</v>
      </c>
      <c r="AD40" s="38">
        <v>763.43299999999999</v>
      </c>
      <c r="AE40" s="37">
        <f t="shared" si="22"/>
        <v>763.43299999999999</v>
      </c>
      <c r="AF40" s="34"/>
      <c r="AG40" s="127"/>
      <c r="AH40" s="80"/>
      <c r="AI40" s="80"/>
      <c r="AJ40" s="80"/>
      <c r="AK40" s="122">
        <f t="shared" si="12"/>
        <v>-763.43299999999999</v>
      </c>
    </row>
    <row r="41" spans="1:40" s="81" customFormat="1" ht="33" hidden="1">
      <c r="A41" s="125">
        <v>11</v>
      </c>
      <c r="B41" s="132" t="s">
        <v>55</v>
      </c>
      <c r="C41" s="127"/>
      <c r="D41" s="127"/>
      <c r="E41" s="127"/>
      <c r="F41" s="5"/>
      <c r="G41" s="34"/>
      <c r="H41" s="34"/>
      <c r="I41" s="34"/>
      <c r="J41" s="32"/>
      <c r="K41" s="32"/>
      <c r="L41" s="33"/>
      <c r="M41" s="34"/>
      <c r="N41" s="35"/>
      <c r="O41" s="34"/>
      <c r="P41" s="34"/>
      <c r="Q41" s="34"/>
      <c r="R41" s="34"/>
      <c r="S41" s="34"/>
      <c r="T41" s="34"/>
      <c r="U41" s="34"/>
      <c r="V41" s="34"/>
      <c r="W41" s="37">
        <f t="shared" si="19"/>
        <v>1305.1389999999999</v>
      </c>
      <c r="X41" s="38">
        <v>1305.1389999999999</v>
      </c>
      <c r="Y41" s="37">
        <f t="shared" si="20"/>
        <v>1305.1389999999999</v>
      </c>
      <c r="Z41" s="37"/>
      <c r="AA41" s="37"/>
      <c r="AB41" s="37"/>
      <c r="AC41" s="37">
        <f t="shared" si="21"/>
        <v>1305.1389999999999</v>
      </c>
      <c r="AD41" s="38">
        <v>1305.1389999999999</v>
      </c>
      <c r="AE41" s="37">
        <f t="shared" si="22"/>
        <v>1305.1389999999999</v>
      </c>
      <c r="AF41" s="34"/>
      <c r="AG41" s="127"/>
      <c r="AH41" s="80"/>
      <c r="AI41" s="80"/>
      <c r="AJ41" s="80"/>
      <c r="AK41" s="122">
        <f t="shared" si="12"/>
        <v>-1305.1389999999999</v>
      </c>
    </row>
    <row r="42" spans="1:40" s="81" customFormat="1" ht="36" hidden="1" customHeight="1">
      <c r="A42" s="125">
        <v>12</v>
      </c>
      <c r="B42" s="132" t="s">
        <v>56</v>
      </c>
      <c r="C42" s="127"/>
      <c r="D42" s="127"/>
      <c r="E42" s="127"/>
      <c r="F42" s="5"/>
      <c r="G42" s="34"/>
      <c r="H42" s="34"/>
      <c r="I42" s="34"/>
      <c r="J42" s="32"/>
      <c r="K42" s="32"/>
      <c r="L42" s="33"/>
      <c r="M42" s="34"/>
      <c r="N42" s="35"/>
      <c r="O42" s="34"/>
      <c r="P42" s="34"/>
      <c r="Q42" s="34"/>
      <c r="R42" s="34"/>
      <c r="S42" s="34"/>
      <c r="T42" s="34"/>
      <c r="U42" s="34"/>
      <c r="V42" s="34"/>
      <c r="W42" s="37">
        <f t="shared" si="19"/>
        <v>1270</v>
      </c>
      <c r="X42" s="38">
        <v>1270</v>
      </c>
      <c r="Y42" s="37">
        <f t="shared" si="20"/>
        <v>1270</v>
      </c>
      <c r="Z42" s="37"/>
      <c r="AA42" s="37"/>
      <c r="AB42" s="37"/>
      <c r="AC42" s="37">
        <f t="shared" si="21"/>
        <v>1270</v>
      </c>
      <c r="AD42" s="38">
        <v>1270</v>
      </c>
      <c r="AE42" s="37">
        <f t="shared" si="22"/>
        <v>1270</v>
      </c>
      <c r="AF42" s="34"/>
      <c r="AG42" s="127"/>
      <c r="AH42" s="80"/>
      <c r="AI42" s="80"/>
      <c r="AJ42" s="80"/>
      <c r="AK42" s="122">
        <f t="shared" si="12"/>
        <v>-1270</v>
      </c>
    </row>
    <row r="43" spans="1:40" s="81" customFormat="1" ht="33" hidden="1">
      <c r="A43" s="125">
        <v>13</v>
      </c>
      <c r="B43" s="132" t="s">
        <v>57</v>
      </c>
      <c r="C43" s="127"/>
      <c r="D43" s="127"/>
      <c r="E43" s="127"/>
      <c r="F43" s="5"/>
      <c r="G43" s="34"/>
      <c r="H43" s="34"/>
      <c r="I43" s="34"/>
      <c r="J43" s="32"/>
      <c r="K43" s="32"/>
      <c r="L43" s="33"/>
      <c r="M43" s="34"/>
      <c r="N43" s="35"/>
      <c r="O43" s="34"/>
      <c r="P43" s="34"/>
      <c r="Q43" s="34"/>
      <c r="R43" s="34"/>
      <c r="S43" s="34"/>
      <c r="T43" s="34"/>
      <c r="U43" s="34"/>
      <c r="V43" s="34"/>
      <c r="W43" s="37">
        <f t="shared" si="19"/>
        <v>1563</v>
      </c>
      <c r="X43" s="38">
        <v>1563</v>
      </c>
      <c r="Y43" s="37">
        <f t="shared" si="20"/>
        <v>1563</v>
      </c>
      <c r="Z43" s="37"/>
      <c r="AA43" s="37"/>
      <c r="AB43" s="37"/>
      <c r="AC43" s="37">
        <f t="shared" si="21"/>
        <v>1563</v>
      </c>
      <c r="AD43" s="38">
        <v>1563</v>
      </c>
      <c r="AE43" s="37">
        <f t="shared" si="22"/>
        <v>1563</v>
      </c>
      <c r="AF43" s="34"/>
      <c r="AG43" s="127"/>
      <c r="AH43" s="80"/>
      <c r="AI43" s="80"/>
      <c r="AJ43" s="80"/>
      <c r="AK43" s="122">
        <f t="shared" si="12"/>
        <v>-1563</v>
      </c>
    </row>
    <row r="44" spans="1:40" s="123" customFormat="1" ht="25.5" customHeight="1">
      <c r="A44" s="116">
        <v>2</v>
      </c>
      <c r="B44" s="117" t="s">
        <v>58</v>
      </c>
      <c r="C44" s="118"/>
      <c r="D44" s="118"/>
      <c r="E44" s="118"/>
      <c r="F44" s="119"/>
      <c r="G44" s="28"/>
      <c r="H44" s="28"/>
      <c r="I44" s="30">
        <f>J44</f>
        <v>8502</v>
      </c>
      <c r="J44" s="30">
        <v>8502</v>
      </c>
      <c r="K44" s="30">
        <v>8502</v>
      </c>
      <c r="L44" s="27"/>
      <c r="M44" s="28"/>
      <c r="N44" s="28"/>
      <c r="O44" s="28"/>
      <c r="P44" s="28"/>
      <c r="Q44" s="28">
        <f>R44</f>
        <v>2585</v>
      </c>
      <c r="R44" s="28">
        <v>2585</v>
      </c>
      <c r="S44" s="28"/>
      <c r="T44" s="28"/>
      <c r="U44" s="30">
        <f>V44</f>
        <v>7585</v>
      </c>
      <c r="V44" s="30">
        <f>2000+5585</f>
        <v>7585</v>
      </c>
      <c r="W44" s="30">
        <f>W45</f>
        <v>917</v>
      </c>
      <c r="X44" s="30">
        <f t="shared" ref="X44:AE44" si="23">X45</f>
        <v>917</v>
      </c>
      <c r="Y44" s="30">
        <f t="shared" si="23"/>
        <v>917</v>
      </c>
      <c r="Z44" s="20">
        <f t="shared" si="23"/>
        <v>0</v>
      </c>
      <c r="AA44" s="20">
        <f t="shared" si="23"/>
        <v>0</v>
      </c>
      <c r="AB44" s="20">
        <f t="shared" si="23"/>
        <v>0</v>
      </c>
      <c r="AC44" s="30">
        <f t="shared" si="23"/>
        <v>917</v>
      </c>
      <c r="AD44" s="30">
        <f t="shared" si="23"/>
        <v>917</v>
      </c>
      <c r="AE44" s="30">
        <f t="shared" si="23"/>
        <v>917</v>
      </c>
      <c r="AF44" s="28"/>
      <c r="AG44" s="133"/>
      <c r="AH44" s="121"/>
      <c r="AI44" s="121"/>
      <c r="AJ44" s="121"/>
      <c r="AK44" s="122">
        <f t="shared" si="12"/>
        <v>0</v>
      </c>
      <c r="AM44" s="123">
        <v>5639</v>
      </c>
      <c r="AN44" s="123">
        <v>0</v>
      </c>
    </row>
    <row r="45" spans="1:40" s="123" customFormat="1" ht="27.75" hidden="1" customHeight="1">
      <c r="A45" s="116"/>
      <c r="B45" s="134" t="s">
        <v>26</v>
      </c>
      <c r="C45" s="118"/>
      <c r="D45" s="118"/>
      <c r="E45" s="118"/>
      <c r="F45" s="119"/>
      <c r="G45" s="28">
        <f>G46</f>
        <v>3000</v>
      </c>
      <c r="H45" s="28">
        <f>H46</f>
        <v>2670</v>
      </c>
      <c r="I45" s="28"/>
      <c r="J45" s="28"/>
      <c r="K45" s="28"/>
      <c r="L45" s="27"/>
      <c r="M45" s="28"/>
      <c r="N45" s="28"/>
      <c r="O45" s="28"/>
      <c r="P45" s="28"/>
      <c r="Q45" s="28">
        <f>SUM(Q46:Q46)</f>
        <v>0</v>
      </c>
      <c r="R45" s="28">
        <f>SUM(R46:R46)</f>
        <v>0</v>
      </c>
      <c r="S45" s="28"/>
      <c r="T45" s="28"/>
      <c r="U45" s="30">
        <f>SUM(U46:U46)</f>
        <v>1653</v>
      </c>
      <c r="V45" s="30">
        <f>SUM(V46:V46)</f>
        <v>1653</v>
      </c>
      <c r="W45" s="31">
        <f t="shared" ref="W45:AD45" si="24">W46</f>
        <v>917</v>
      </c>
      <c r="X45" s="31">
        <f t="shared" si="24"/>
        <v>917</v>
      </c>
      <c r="Y45" s="31">
        <f t="shared" si="24"/>
        <v>917</v>
      </c>
      <c r="Z45" s="28">
        <f t="shared" si="24"/>
        <v>0</v>
      </c>
      <c r="AA45" s="28">
        <f t="shared" si="24"/>
        <v>0</v>
      </c>
      <c r="AB45" s="28">
        <f t="shared" si="24"/>
        <v>0</v>
      </c>
      <c r="AC45" s="28">
        <f t="shared" si="24"/>
        <v>917</v>
      </c>
      <c r="AD45" s="31">
        <f t="shared" si="24"/>
        <v>917</v>
      </c>
      <c r="AE45" s="31">
        <f>AE46</f>
        <v>917</v>
      </c>
      <c r="AF45" s="28"/>
      <c r="AG45" s="133"/>
      <c r="AH45" s="121"/>
      <c r="AI45" s="121"/>
      <c r="AJ45" s="121"/>
      <c r="AK45" s="121"/>
    </row>
    <row r="46" spans="1:40" s="123" customFormat="1" ht="62.45" hidden="1" customHeight="1">
      <c r="A46" s="135">
        <v>1</v>
      </c>
      <c r="B46" s="136" t="s">
        <v>60</v>
      </c>
      <c r="C46" s="137" t="s">
        <v>59</v>
      </c>
      <c r="D46" s="138" t="s">
        <v>61</v>
      </c>
      <c r="E46" s="139" t="s">
        <v>62</v>
      </c>
      <c r="F46" s="140" t="s">
        <v>63</v>
      </c>
      <c r="G46" s="42">
        <v>3000</v>
      </c>
      <c r="H46" s="42">
        <v>2670</v>
      </c>
      <c r="I46" s="28"/>
      <c r="J46" s="28"/>
      <c r="K46" s="28"/>
      <c r="L46" s="27"/>
      <c r="M46" s="28"/>
      <c r="N46" s="28"/>
      <c r="O46" s="28"/>
      <c r="P46" s="28"/>
      <c r="Q46" s="28"/>
      <c r="R46" s="28"/>
      <c r="S46" s="28"/>
      <c r="T46" s="28"/>
      <c r="U46" s="28">
        <v>1653</v>
      </c>
      <c r="V46" s="28">
        <v>1653</v>
      </c>
      <c r="W46" s="40">
        <v>917</v>
      </c>
      <c r="X46" s="40">
        <f>+W46</f>
        <v>917</v>
      </c>
      <c r="Y46" s="40">
        <v>917</v>
      </c>
      <c r="Z46" s="28"/>
      <c r="AA46" s="28"/>
      <c r="AB46" s="28"/>
      <c r="AC46" s="17">
        <v>917</v>
      </c>
      <c r="AD46" s="17">
        <f>+AC46</f>
        <v>917</v>
      </c>
      <c r="AE46" s="17">
        <v>917</v>
      </c>
      <c r="AF46" s="28"/>
      <c r="AG46" s="133"/>
      <c r="AH46" s="121"/>
      <c r="AI46" s="121"/>
      <c r="AJ46" s="121"/>
      <c r="AK46" s="121"/>
    </row>
    <row r="47" spans="1:40" s="143" customFormat="1" ht="16.5" customHeight="1">
      <c r="A47" s="135"/>
      <c r="B47" s="141"/>
      <c r="C47" s="137"/>
      <c r="D47" s="137"/>
      <c r="E47" s="137"/>
      <c r="F47" s="5"/>
      <c r="G47" s="40"/>
      <c r="H47" s="40"/>
      <c r="I47" s="40"/>
      <c r="J47" s="40"/>
      <c r="K47" s="40"/>
      <c r="L47" s="41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34"/>
      <c r="X47" s="34"/>
      <c r="Y47" s="40"/>
      <c r="Z47" s="40"/>
      <c r="AA47" s="40"/>
      <c r="AB47" s="40"/>
      <c r="AC47" s="40"/>
      <c r="AD47" s="40"/>
      <c r="AE47" s="40"/>
      <c r="AF47" s="40"/>
      <c r="AG47" s="137"/>
      <c r="AH47" s="142"/>
      <c r="AI47" s="142"/>
      <c r="AJ47" s="142"/>
      <c r="AK47" s="142">
        <f>AA48-AB48</f>
        <v>0</v>
      </c>
      <c r="AM47" s="143">
        <v>9121</v>
      </c>
    </row>
    <row r="48" spans="1:40" s="15" customFormat="1" ht="38.25" customHeight="1">
      <c r="A48" s="8" t="s">
        <v>376</v>
      </c>
      <c r="B48" s="9" t="s">
        <v>66</v>
      </c>
      <c r="C48" s="109"/>
      <c r="D48" s="109"/>
      <c r="E48" s="109"/>
      <c r="F48" s="10"/>
      <c r="G48" s="12">
        <f t="shared" ref="G48:AC48" si="25">G49+G78+G105+G127+G151+G172</f>
        <v>549186.1</v>
      </c>
      <c r="H48" s="12">
        <f t="shared" si="25"/>
        <v>518139.92599999998</v>
      </c>
      <c r="I48" s="12">
        <f t="shared" si="25"/>
        <v>497442.1</v>
      </c>
      <c r="J48" s="12">
        <f t="shared" si="25"/>
        <v>470541.92599999998</v>
      </c>
      <c r="K48" s="20">
        <f t="shared" si="25"/>
        <v>0</v>
      </c>
      <c r="L48" s="12">
        <f t="shared" si="25"/>
        <v>999</v>
      </c>
      <c r="M48" s="12">
        <f t="shared" si="25"/>
        <v>137441</v>
      </c>
      <c r="N48" s="12">
        <f t="shared" si="25"/>
        <v>137441</v>
      </c>
      <c r="O48" s="12">
        <f t="shared" si="25"/>
        <v>0</v>
      </c>
      <c r="P48" s="12">
        <f t="shared" si="25"/>
        <v>0</v>
      </c>
      <c r="Q48" s="12">
        <f t="shared" si="25"/>
        <v>86190</v>
      </c>
      <c r="R48" s="12">
        <f t="shared" si="25"/>
        <v>86020</v>
      </c>
      <c r="S48" s="12">
        <f t="shared" si="25"/>
        <v>49498.759999999995</v>
      </c>
      <c r="T48" s="12">
        <f t="shared" si="25"/>
        <v>49498.759999999995</v>
      </c>
      <c r="U48" s="12">
        <f t="shared" si="25"/>
        <v>221889.45199999999</v>
      </c>
      <c r="V48" s="12">
        <f t="shared" si="25"/>
        <v>201109.45199999999</v>
      </c>
      <c r="W48" s="12">
        <f t="shared" si="25"/>
        <v>248119.76199999999</v>
      </c>
      <c r="X48" s="12">
        <f t="shared" si="25"/>
        <v>248119.76199999999</v>
      </c>
      <c r="Y48" s="20">
        <f t="shared" si="25"/>
        <v>0</v>
      </c>
      <c r="Z48" s="20">
        <f t="shared" si="25"/>
        <v>0</v>
      </c>
      <c r="AA48" s="12">
        <f t="shared" si="25"/>
        <v>41310</v>
      </c>
      <c r="AB48" s="12">
        <f t="shared" si="25"/>
        <v>41310</v>
      </c>
      <c r="AC48" s="12">
        <f t="shared" si="25"/>
        <v>248119.76199999999</v>
      </c>
      <c r="AD48" s="12">
        <f>AD49+AD78+AD105+AD127+AD151+AD172</f>
        <v>248119.76199999999</v>
      </c>
      <c r="AE48" s="12"/>
      <c r="AF48" s="11"/>
      <c r="AG48" s="144"/>
      <c r="AH48" s="14"/>
      <c r="AI48" s="14"/>
      <c r="AJ48" s="14"/>
      <c r="AK48" s="145" t="s">
        <v>357</v>
      </c>
      <c r="AL48" s="146"/>
    </row>
    <row r="49" spans="1:38" s="15" customFormat="1" ht="27" customHeight="1">
      <c r="A49" s="8" t="s">
        <v>30</v>
      </c>
      <c r="B49" s="9" t="s">
        <v>68</v>
      </c>
      <c r="C49" s="109"/>
      <c r="D49" s="109"/>
      <c r="E49" s="109"/>
      <c r="F49" s="10"/>
      <c r="G49" s="11">
        <f t="shared" ref="G49:V49" si="26">SUM(G50:G51)</f>
        <v>94216</v>
      </c>
      <c r="H49" s="11">
        <f t="shared" si="26"/>
        <v>93285</v>
      </c>
      <c r="I49" s="11">
        <f t="shared" si="26"/>
        <v>91256</v>
      </c>
      <c r="J49" s="11">
        <f t="shared" si="26"/>
        <v>90315</v>
      </c>
      <c r="K49" s="20">
        <f t="shared" si="26"/>
        <v>0</v>
      </c>
      <c r="L49" s="20">
        <f t="shared" si="26"/>
        <v>0</v>
      </c>
      <c r="M49" s="11">
        <f t="shared" si="26"/>
        <v>32080</v>
      </c>
      <c r="N49" s="11">
        <f t="shared" si="26"/>
        <v>32080</v>
      </c>
      <c r="O49" s="11">
        <f t="shared" si="26"/>
        <v>0</v>
      </c>
      <c r="P49" s="11">
        <f t="shared" si="26"/>
        <v>0</v>
      </c>
      <c r="Q49" s="11">
        <f t="shared" si="26"/>
        <v>16600</v>
      </c>
      <c r="R49" s="11">
        <f t="shared" si="26"/>
        <v>16600</v>
      </c>
      <c r="S49" s="11">
        <f t="shared" si="26"/>
        <v>12795.15</v>
      </c>
      <c r="T49" s="11">
        <f t="shared" si="26"/>
        <v>12795.15</v>
      </c>
      <c r="U49" s="12">
        <f t="shared" si="26"/>
        <v>32080</v>
      </c>
      <c r="V49" s="12">
        <f t="shared" si="26"/>
        <v>32080</v>
      </c>
      <c r="W49" s="12">
        <f>SUM(W50:W51)</f>
        <v>34971</v>
      </c>
      <c r="X49" s="12">
        <f>SUM(X50:X51)</f>
        <v>34971</v>
      </c>
      <c r="Y49" s="20">
        <f t="shared" ref="Y49:AD49" si="27">SUM(Y50:Y51)</f>
        <v>0</v>
      </c>
      <c r="Z49" s="20">
        <f t="shared" si="27"/>
        <v>0</v>
      </c>
      <c r="AA49" s="12">
        <f t="shared" si="27"/>
        <v>1098</v>
      </c>
      <c r="AB49" s="20">
        <f t="shared" si="27"/>
        <v>0</v>
      </c>
      <c r="AC49" s="12">
        <f t="shared" si="27"/>
        <v>36069</v>
      </c>
      <c r="AD49" s="12">
        <f t="shared" si="27"/>
        <v>36069</v>
      </c>
      <c r="AE49" s="12"/>
      <c r="AF49" s="11"/>
      <c r="AG49" s="144"/>
      <c r="AH49" s="14"/>
      <c r="AI49" s="14"/>
      <c r="AJ49" s="14"/>
      <c r="AK49" s="147" t="s">
        <v>357</v>
      </c>
      <c r="AL49" s="77">
        <f>AD49-X49</f>
        <v>1098</v>
      </c>
    </row>
    <row r="50" spans="1:38" s="15" customFormat="1" ht="33">
      <c r="A50" s="8" t="s">
        <v>69</v>
      </c>
      <c r="B50" s="9" t="s">
        <v>70</v>
      </c>
      <c r="C50" s="10"/>
      <c r="D50" s="10"/>
      <c r="E50" s="10"/>
      <c r="F50" s="10"/>
      <c r="G50" s="11">
        <v>7163</v>
      </c>
      <c r="H50" s="11">
        <v>7163</v>
      </c>
      <c r="I50" s="11">
        <v>7163</v>
      </c>
      <c r="J50" s="11">
        <v>7163</v>
      </c>
      <c r="K50" s="11"/>
      <c r="L50" s="11"/>
      <c r="M50" s="11">
        <v>3900</v>
      </c>
      <c r="N50" s="11">
        <v>3900</v>
      </c>
      <c r="O50" s="11"/>
      <c r="P50" s="11"/>
      <c r="Q50" s="11">
        <f>R50</f>
        <v>2300</v>
      </c>
      <c r="R50" s="11">
        <v>2300</v>
      </c>
      <c r="S50" s="12">
        <f>T50</f>
        <v>1143.42</v>
      </c>
      <c r="T50" s="12">
        <v>1143.42</v>
      </c>
      <c r="U50" s="12">
        <v>3900</v>
      </c>
      <c r="V50" s="12">
        <v>3900</v>
      </c>
      <c r="W50" s="12">
        <f>X50</f>
        <v>1200</v>
      </c>
      <c r="X50" s="12">
        <v>1200</v>
      </c>
      <c r="Y50" s="11"/>
      <c r="Z50" s="11"/>
      <c r="AA50" s="12"/>
      <c r="AB50" s="12"/>
      <c r="AC50" s="12">
        <f>AD50</f>
        <v>1200</v>
      </c>
      <c r="AD50" s="12">
        <v>1200</v>
      </c>
      <c r="AE50" s="12"/>
      <c r="AF50" s="11"/>
      <c r="AG50" s="109"/>
      <c r="AH50" s="14"/>
      <c r="AI50" s="14"/>
      <c r="AJ50" s="14"/>
    </row>
    <row r="51" spans="1:38" s="15" customFormat="1" ht="25.5" customHeight="1">
      <c r="A51" s="8" t="s">
        <v>71</v>
      </c>
      <c r="B51" s="9" t="s">
        <v>72</v>
      </c>
      <c r="C51" s="10"/>
      <c r="D51" s="10"/>
      <c r="E51" s="10"/>
      <c r="F51" s="148"/>
      <c r="G51" s="11">
        <f>G52+G53+G58+G66+G71</f>
        <v>87053</v>
      </c>
      <c r="H51" s="11">
        <f t="shared" ref="H51:AC51" si="28">H52+H53+H58+H66+H71</f>
        <v>86122</v>
      </c>
      <c r="I51" s="11">
        <f t="shared" si="28"/>
        <v>84093</v>
      </c>
      <c r="J51" s="11">
        <f t="shared" si="28"/>
        <v>83152</v>
      </c>
      <c r="K51" s="20">
        <f t="shared" si="28"/>
        <v>0</v>
      </c>
      <c r="L51" s="20">
        <f t="shared" si="28"/>
        <v>0</v>
      </c>
      <c r="M51" s="11">
        <f t="shared" si="28"/>
        <v>28180</v>
      </c>
      <c r="N51" s="11">
        <f t="shared" si="28"/>
        <v>28180</v>
      </c>
      <c r="O51" s="11">
        <f t="shared" si="28"/>
        <v>0</v>
      </c>
      <c r="P51" s="11">
        <f t="shared" si="28"/>
        <v>0</v>
      </c>
      <c r="Q51" s="11">
        <f t="shared" si="28"/>
        <v>14300</v>
      </c>
      <c r="R51" s="11">
        <f t="shared" si="28"/>
        <v>14300</v>
      </c>
      <c r="S51" s="12">
        <f t="shared" si="28"/>
        <v>11651.73</v>
      </c>
      <c r="T51" s="12">
        <f t="shared" si="28"/>
        <v>11651.73</v>
      </c>
      <c r="U51" s="12">
        <f t="shared" si="28"/>
        <v>28180</v>
      </c>
      <c r="V51" s="12">
        <f t="shared" si="28"/>
        <v>28180</v>
      </c>
      <c r="W51" s="12">
        <f t="shared" si="28"/>
        <v>33771</v>
      </c>
      <c r="X51" s="12">
        <f t="shared" si="28"/>
        <v>33771</v>
      </c>
      <c r="Y51" s="20">
        <f t="shared" si="28"/>
        <v>0</v>
      </c>
      <c r="Z51" s="20">
        <f t="shared" si="28"/>
        <v>0</v>
      </c>
      <c r="AA51" s="12">
        <f>AA52+AA53+AA58+AA66+AA71</f>
        <v>1098</v>
      </c>
      <c r="AB51" s="20">
        <f t="shared" si="28"/>
        <v>0</v>
      </c>
      <c r="AC51" s="12">
        <f t="shared" si="28"/>
        <v>34869</v>
      </c>
      <c r="AD51" s="12">
        <f>AD52+AD53+AD58+AD66+AD71</f>
        <v>34869</v>
      </c>
      <c r="AE51" s="12"/>
      <c r="AF51" s="11"/>
      <c r="AG51" s="109"/>
      <c r="AH51" s="14"/>
      <c r="AI51" s="14"/>
      <c r="AJ51" s="14"/>
      <c r="AK51" s="14"/>
    </row>
    <row r="52" spans="1:38" s="15" customFormat="1" ht="49.5">
      <c r="A52" s="8" t="s">
        <v>73</v>
      </c>
      <c r="B52" s="9" t="s">
        <v>74</v>
      </c>
      <c r="C52" s="10"/>
      <c r="D52" s="10"/>
      <c r="E52" s="10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2"/>
      <c r="X52" s="12"/>
      <c r="Y52" s="11"/>
      <c r="Z52" s="11"/>
      <c r="AA52" s="12"/>
      <c r="AB52" s="12"/>
      <c r="AC52" s="12"/>
      <c r="AD52" s="12"/>
      <c r="AE52" s="12"/>
      <c r="AF52" s="11"/>
      <c r="AG52" s="109"/>
      <c r="AH52" s="14"/>
      <c r="AI52" s="14"/>
      <c r="AJ52" s="14"/>
      <c r="AK52" s="14"/>
    </row>
    <row r="53" spans="1:38" s="15" customFormat="1" ht="33.75" customHeight="1">
      <c r="A53" s="8" t="s">
        <v>79</v>
      </c>
      <c r="B53" s="9" t="s">
        <v>80</v>
      </c>
      <c r="C53" s="10"/>
      <c r="D53" s="10"/>
      <c r="E53" s="10"/>
      <c r="F53" s="10"/>
      <c r="G53" s="11">
        <f>SUM(G55:G57)</f>
        <v>27500</v>
      </c>
      <c r="H53" s="11">
        <f t="shared" ref="H53:V53" si="29">SUM(H55:H57)</f>
        <v>27185</v>
      </c>
      <c r="I53" s="11">
        <f t="shared" si="29"/>
        <v>24530</v>
      </c>
      <c r="J53" s="11">
        <f t="shared" si="29"/>
        <v>24215</v>
      </c>
      <c r="K53" s="20">
        <f t="shared" si="29"/>
        <v>0</v>
      </c>
      <c r="L53" s="20">
        <f t="shared" si="29"/>
        <v>0</v>
      </c>
      <c r="M53" s="11">
        <f t="shared" si="29"/>
        <v>20410</v>
      </c>
      <c r="N53" s="11">
        <f t="shared" si="29"/>
        <v>20410</v>
      </c>
      <c r="O53" s="11">
        <f t="shared" si="29"/>
        <v>0</v>
      </c>
      <c r="P53" s="11">
        <f t="shared" si="29"/>
        <v>0</v>
      </c>
      <c r="Q53" s="11">
        <f t="shared" si="29"/>
        <v>7200</v>
      </c>
      <c r="R53" s="11">
        <f t="shared" si="29"/>
        <v>7200</v>
      </c>
      <c r="S53" s="12">
        <f t="shared" si="29"/>
        <v>5187.7299999999996</v>
      </c>
      <c r="T53" s="12">
        <f t="shared" si="29"/>
        <v>5187.7299999999996</v>
      </c>
      <c r="U53" s="12">
        <f t="shared" si="29"/>
        <v>20410</v>
      </c>
      <c r="V53" s="12">
        <f t="shared" si="29"/>
        <v>20410</v>
      </c>
      <c r="W53" s="12">
        <f>SUM(W55:W57)</f>
        <v>2891</v>
      </c>
      <c r="X53" s="12">
        <f>SUM(X55:X57)</f>
        <v>2891</v>
      </c>
      <c r="Y53" s="20">
        <f t="shared" ref="Y53:AD53" si="30">SUM(Y55:Y57)</f>
        <v>0</v>
      </c>
      <c r="Z53" s="20">
        <f t="shared" si="30"/>
        <v>0</v>
      </c>
      <c r="AA53" s="20">
        <f t="shared" si="30"/>
        <v>0</v>
      </c>
      <c r="AB53" s="20">
        <f t="shared" si="30"/>
        <v>0</v>
      </c>
      <c r="AC53" s="12">
        <f t="shared" si="30"/>
        <v>2891</v>
      </c>
      <c r="AD53" s="12">
        <f t="shared" si="30"/>
        <v>2891</v>
      </c>
      <c r="AE53" s="12"/>
      <c r="AF53" s="11"/>
      <c r="AG53" s="109"/>
      <c r="AH53" s="14"/>
      <c r="AI53" s="14"/>
      <c r="AJ53" s="14"/>
      <c r="AK53" s="14"/>
      <c r="AL53" s="143"/>
    </row>
    <row r="54" spans="1:38" s="15" customFormat="1" ht="22.7" customHeight="1">
      <c r="A54" s="8"/>
      <c r="B54" s="9" t="s">
        <v>75</v>
      </c>
      <c r="C54" s="10"/>
      <c r="D54" s="10"/>
      <c r="E54" s="10"/>
      <c r="F54" s="10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2"/>
      <c r="T54" s="12"/>
      <c r="U54" s="12"/>
      <c r="V54" s="12"/>
      <c r="W54" s="12"/>
      <c r="X54" s="12"/>
      <c r="Y54" s="11"/>
      <c r="Z54" s="11"/>
      <c r="AA54" s="12"/>
      <c r="AB54" s="12"/>
      <c r="AC54" s="12"/>
      <c r="AD54" s="12"/>
      <c r="AE54" s="12"/>
      <c r="AF54" s="11"/>
      <c r="AG54" s="109"/>
      <c r="AH54" s="14"/>
      <c r="AI54" s="14"/>
      <c r="AJ54" s="14"/>
      <c r="AK54" s="14"/>
      <c r="AL54" s="143"/>
    </row>
    <row r="55" spans="1:38" s="143" customFormat="1" ht="33">
      <c r="A55" s="135">
        <v>1</v>
      </c>
      <c r="B55" s="149" t="s">
        <v>81</v>
      </c>
      <c r="C55" s="150" t="s">
        <v>82</v>
      </c>
      <c r="D55" s="150" t="s">
        <v>83</v>
      </c>
      <c r="E55" s="151" t="s">
        <v>78</v>
      </c>
      <c r="F55" s="5" t="s">
        <v>84</v>
      </c>
      <c r="G55" s="40">
        <v>9700</v>
      </c>
      <c r="H55" s="40">
        <v>9599</v>
      </c>
      <c r="I55" s="40">
        <v>9152</v>
      </c>
      <c r="J55" s="40">
        <v>9051</v>
      </c>
      <c r="K55" s="40"/>
      <c r="L55" s="40"/>
      <c r="M55" s="40">
        <v>7170</v>
      </c>
      <c r="N55" s="40">
        <v>7170</v>
      </c>
      <c r="O55" s="40"/>
      <c r="P55" s="40"/>
      <c r="Q55" s="40">
        <f>R55</f>
        <v>2500</v>
      </c>
      <c r="R55" s="40">
        <v>2500</v>
      </c>
      <c r="S55" s="17">
        <f>T55</f>
        <v>2500</v>
      </c>
      <c r="T55" s="17">
        <v>2500</v>
      </c>
      <c r="U55" s="17">
        <v>7170</v>
      </c>
      <c r="V55" s="17">
        <v>7170</v>
      </c>
      <c r="W55" s="21">
        <v>967</v>
      </c>
      <c r="X55" s="21">
        <v>967</v>
      </c>
      <c r="Y55" s="40"/>
      <c r="Z55" s="40"/>
      <c r="AA55" s="17"/>
      <c r="AB55" s="17"/>
      <c r="AC55" s="21">
        <v>967</v>
      </c>
      <c r="AD55" s="21">
        <v>967</v>
      </c>
      <c r="AE55" s="17"/>
      <c r="AF55" s="11"/>
      <c r="AG55" s="301" t="s">
        <v>76</v>
      </c>
      <c r="AH55" s="142"/>
      <c r="AI55" s="142"/>
      <c r="AJ55" s="142"/>
      <c r="AK55" s="142"/>
    </row>
    <row r="56" spans="1:38" s="143" customFormat="1" ht="66.75" customHeight="1">
      <c r="A56" s="135">
        <v>2</v>
      </c>
      <c r="B56" s="149" t="s">
        <v>85</v>
      </c>
      <c r="C56" s="150" t="s">
        <v>86</v>
      </c>
      <c r="D56" s="150" t="s">
        <v>87</v>
      </c>
      <c r="E56" s="151" t="s">
        <v>78</v>
      </c>
      <c r="F56" s="5" t="s">
        <v>88</v>
      </c>
      <c r="G56" s="40">
        <v>9800</v>
      </c>
      <c r="H56" s="40">
        <v>9687</v>
      </c>
      <c r="I56" s="40">
        <v>7977</v>
      </c>
      <c r="J56" s="40">
        <v>7864</v>
      </c>
      <c r="K56" s="40"/>
      <c r="L56" s="40"/>
      <c r="M56" s="40">
        <v>7300</v>
      </c>
      <c r="N56" s="40">
        <v>7300</v>
      </c>
      <c r="O56" s="40"/>
      <c r="P56" s="40"/>
      <c r="Q56" s="40">
        <f t="shared" ref="Q56:Q57" si="31">R56</f>
        <v>2600</v>
      </c>
      <c r="R56" s="40">
        <v>2600</v>
      </c>
      <c r="S56" s="17">
        <f>T56</f>
        <v>2600</v>
      </c>
      <c r="T56" s="17">
        <v>2600</v>
      </c>
      <c r="U56" s="17">
        <v>7300</v>
      </c>
      <c r="V56" s="17">
        <v>7300</v>
      </c>
      <c r="W56" s="21">
        <v>564</v>
      </c>
      <c r="X56" s="21">
        <v>564</v>
      </c>
      <c r="Y56" s="40"/>
      <c r="Z56" s="40"/>
      <c r="AA56" s="17"/>
      <c r="AB56" s="17"/>
      <c r="AC56" s="21">
        <v>564</v>
      </c>
      <c r="AD56" s="21">
        <v>564</v>
      </c>
      <c r="AE56" s="17"/>
      <c r="AF56" s="11"/>
      <c r="AG56" s="302"/>
      <c r="AH56" s="142"/>
      <c r="AI56" s="142"/>
      <c r="AJ56" s="142"/>
      <c r="AK56" s="142"/>
    </row>
    <row r="57" spans="1:38" s="143" customFormat="1" ht="33">
      <c r="A57" s="135">
        <v>3</v>
      </c>
      <c r="B57" s="149" t="s">
        <v>89</v>
      </c>
      <c r="C57" s="150" t="s">
        <v>90</v>
      </c>
      <c r="D57" s="150" t="s">
        <v>91</v>
      </c>
      <c r="E57" s="151" t="s">
        <v>78</v>
      </c>
      <c r="F57" s="5" t="s">
        <v>92</v>
      </c>
      <c r="G57" s="40">
        <v>8000</v>
      </c>
      <c r="H57" s="40">
        <v>7899</v>
      </c>
      <c r="I57" s="40">
        <v>7401</v>
      </c>
      <c r="J57" s="40">
        <v>7300</v>
      </c>
      <c r="K57" s="40"/>
      <c r="L57" s="40"/>
      <c r="M57" s="40">
        <v>5940</v>
      </c>
      <c r="N57" s="40">
        <v>5940</v>
      </c>
      <c r="O57" s="40"/>
      <c r="P57" s="40"/>
      <c r="Q57" s="40">
        <f t="shared" si="31"/>
        <v>2100</v>
      </c>
      <c r="R57" s="40">
        <v>2100</v>
      </c>
      <c r="S57" s="17">
        <f>T57</f>
        <v>87.73</v>
      </c>
      <c r="T57" s="17">
        <v>87.73</v>
      </c>
      <c r="U57" s="17">
        <v>5940</v>
      </c>
      <c r="V57" s="17">
        <v>5940</v>
      </c>
      <c r="W57" s="21">
        <v>1360</v>
      </c>
      <c r="X57" s="21">
        <v>1360</v>
      </c>
      <c r="Y57" s="40"/>
      <c r="Z57" s="40"/>
      <c r="AA57" s="17"/>
      <c r="AB57" s="17"/>
      <c r="AC57" s="21">
        <v>1360</v>
      </c>
      <c r="AD57" s="21">
        <v>1360</v>
      </c>
      <c r="AE57" s="17"/>
      <c r="AF57" s="11"/>
      <c r="AG57" s="303"/>
      <c r="AH57" s="142"/>
      <c r="AI57" s="142"/>
      <c r="AJ57" s="142"/>
      <c r="AK57" s="142"/>
    </row>
    <row r="58" spans="1:38" s="15" customFormat="1" ht="33">
      <c r="A58" s="8" t="s">
        <v>93</v>
      </c>
      <c r="B58" s="9" t="s">
        <v>347</v>
      </c>
      <c r="C58" s="10"/>
      <c r="D58" s="10"/>
      <c r="E58" s="10"/>
      <c r="F58" s="10"/>
      <c r="G58" s="11">
        <f>SUM(G60:G65)</f>
        <v>18726</v>
      </c>
      <c r="H58" s="11">
        <f t="shared" ref="H58:AD58" si="32">SUM(H60:H65)</f>
        <v>18546</v>
      </c>
      <c r="I58" s="11">
        <f t="shared" si="32"/>
        <v>18736</v>
      </c>
      <c r="J58" s="11">
        <f t="shared" si="32"/>
        <v>18546</v>
      </c>
      <c r="K58" s="20">
        <f t="shared" si="32"/>
        <v>0</v>
      </c>
      <c r="L58" s="20">
        <f t="shared" si="32"/>
        <v>0</v>
      </c>
      <c r="M58" s="11">
        <f t="shared" si="32"/>
        <v>7520</v>
      </c>
      <c r="N58" s="11">
        <f t="shared" si="32"/>
        <v>7520</v>
      </c>
      <c r="O58" s="11">
        <f t="shared" si="32"/>
        <v>0</v>
      </c>
      <c r="P58" s="11">
        <f t="shared" si="32"/>
        <v>0</v>
      </c>
      <c r="Q58" s="11">
        <f t="shared" si="32"/>
        <v>6850</v>
      </c>
      <c r="R58" s="11">
        <f t="shared" si="32"/>
        <v>6850</v>
      </c>
      <c r="S58" s="12">
        <f t="shared" si="32"/>
        <v>6464</v>
      </c>
      <c r="T58" s="12">
        <f t="shared" si="32"/>
        <v>6464</v>
      </c>
      <c r="U58" s="12">
        <f t="shared" si="32"/>
        <v>7520</v>
      </c>
      <c r="V58" s="12">
        <f t="shared" si="32"/>
        <v>7520</v>
      </c>
      <c r="W58" s="12">
        <f t="shared" si="32"/>
        <v>10970</v>
      </c>
      <c r="X58" s="12">
        <f t="shared" si="32"/>
        <v>10970</v>
      </c>
      <c r="Y58" s="20">
        <f t="shared" si="32"/>
        <v>0</v>
      </c>
      <c r="Z58" s="20">
        <f t="shared" si="32"/>
        <v>0</v>
      </c>
      <c r="AA58" s="25">
        <f t="shared" si="32"/>
        <v>8</v>
      </c>
      <c r="AB58" s="20">
        <f t="shared" si="32"/>
        <v>0</v>
      </c>
      <c r="AC58" s="12">
        <f t="shared" si="32"/>
        <v>10978</v>
      </c>
      <c r="AD58" s="12">
        <f t="shared" si="32"/>
        <v>10978</v>
      </c>
      <c r="AE58" s="12"/>
      <c r="AF58" s="11"/>
      <c r="AG58" s="109"/>
      <c r="AH58" s="14"/>
      <c r="AI58" s="14"/>
      <c r="AJ58" s="14"/>
      <c r="AK58" s="14"/>
      <c r="AL58" s="143"/>
    </row>
    <row r="59" spans="1:38" s="15" customFormat="1">
      <c r="A59" s="8"/>
      <c r="B59" s="9" t="s">
        <v>75</v>
      </c>
      <c r="C59" s="10"/>
      <c r="D59" s="10"/>
      <c r="E59" s="10"/>
      <c r="F59" s="10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2"/>
      <c r="T59" s="12"/>
      <c r="U59" s="12"/>
      <c r="V59" s="12"/>
      <c r="W59" s="12"/>
      <c r="X59" s="12"/>
      <c r="Y59" s="11"/>
      <c r="Z59" s="11"/>
      <c r="AA59" s="12"/>
      <c r="AB59" s="12"/>
      <c r="AC59" s="12"/>
      <c r="AD59" s="12"/>
      <c r="AE59" s="12"/>
      <c r="AF59" s="11"/>
      <c r="AG59" s="109"/>
      <c r="AH59" s="14"/>
      <c r="AI59" s="14"/>
      <c r="AJ59" s="14"/>
      <c r="AK59" s="14"/>
      <c r="AL59" s="143"/>
    </row>
    <row r="60" spans="1:38" s="143" customFormat="1" ht="47.25">
      <c r="A60" s="135">
        <v>1</v>
      </c>
      <c r="B60" s="149" t="s">
        <v>94</v>
      </c>
      <c r="C60" s="150" t="s">
        <v>95</v>
      </c>
      <c r="D60" s="150" t="s">
        <v>96</v>
      </c>
      <c r="E60" s="150" t="s">
        <v>97</v>
      </c>
      <c r="F60" s="5" t="s">
        <v>98</v>
      </c>
      <c r="G60" s="40">
        <v>2410</v>
      </c>
      <c r="H60" s="40">
        <v>2387</v>
      </c>
      <c r="I60" s="40">
        <v>2410</v>
      </c>
      <c r="J60" s="40">
        <v>2387</v>
      </c>
      <c r="K60" s="40"/>
      <c r="L60" s="40"/>
      <c r="M60" s="40">
        <v>1200</v>
      </c>
      <c r="N60" s="40">
        <v>1200</v>
      </c>
      <c r="O60" s="40"/>
      <c r="P60" s="40"/>
      <c r="Q60" s="40">
        <f>R60</f>
        <v>1100</v>
      </c>
      <c r="R60" s="40">
        <v>1100</v>
      </c>
      <c r="S60" s="17">
        <f>T60</f>
        <v>1000</v>
      </c>
      <c r="T60" s="17">
        <v>1000</v>
      </c>
      <c r="U60" s="17">
        <v>1200</v>
      </c>
      <c r="V60" s="17">
        <v>1200</v>
      </c>
      <c r="W60" s="21">
        <f>X60</f>
        <v>1180</v>
      </c>
      <c r="X60" s="21">
        <v>1180</v>
      </c>
      <c r="Y60" s="40"/>
      <c r="Z60" s="40"/>
      <c r="AA60" s="17"/>
      <c r="AB60" s="17"/>
      <c r="AC60" s="21">
        <f>AD60</f>
        <v>1180</v>
      </c>
      <c r="AD60" s="21">
        <v>1180</v>
      </c>
      <c r="AE60" s="17"/>
      <c r="AF60" s="11"/>
      <c r="AG60" s="307" t="s">
        <v>76</v>
      </c>
      <c r="AH60" s="142"/>
      <c r="AI60" s="142"/>
      <c r="AJ60" s="142"/>
      <c r="AK60" s="142"/>
    </row>
    <row r="61" spans="1:38" s="143" customFormat="1" ht="47.25">
      <c r="A61" s="135">
        <v>2</v>
      </c>
      <c r="B61" s="149" t="s">
        <v>99</v>
      </c>
      <c r="C61" s="150" t="s">
        <v>100</v>
      </c>
      <c r="D61" s="150" t="s">
        <v>96</v>
      </c>
      <c r="E61" s="150" t="s">
        <v>97</v>
      </c>
      <c r="F61" s="5" t="s">
        <v>101</v>
      </c>
      <c r="G61" s="40">
        <v>2442</v>
      </c>
      <c r="H61" s="40">
        <v>2418</v>
      </c>
      <c r="I61" s="40">
        <v>2442</v>
      </c>
      <c r="J61" s="40">
        <v>2418</v>
      </c>
      <c r="K61" s="40"/>
      <c r="L61" s="40"/>
      <c r="M61" s="40">
        <v>1200</v>
      </c>
      <c r="N61" s="40">
        <v>1200</v>
      </c>
      <c r="O61" s="40"/>
      <c r="P61" s="40"/>
      <c r="Q61" s="40">
        <f t="shared" ref="Q61:Q65" si="33">R61</f>
        <v>1100</v>
      </c>
      <c r="R61" s="40">
        <v>1100</v>
      </c>
      <c r="S61" s="17">
        <f t="shared" ref="S61:S65" si="34">T61</f>
        <v>1000</v>
      </c>
      <c r="T61" s="17">
        <v>1000</v>
      </c>
      <c r="U61" s="17">
        <v>1200</v>
      </c>
      <c r="V61" s="17">
        <v>1200</v>
      </c>
      <c r="W61" s="21">
        <f t="shared" ref="W61:W65" si="35">X61</f>
        <v>1200</v>
      </c>
      <c r="X61" s="21">
        <v>1200</v>
      </c>
      <c r="Y61" s="40"/>
      <c r="Z61" s="40"/>
      <c r="AA61" s="17"/>
      <c r="AB61" s="17"/>
      <c r="AC61" s="21">
        <f t="shared" ref="AC61:AC65" si="36">AD61</f>
        <v>1200</v>
      </c>
      <c r="AD61" s="21">
        <v>1200</v>
      </c>
      <c r="AE61" s="17"/>
      <c r="AF61" s="11"/>
      <c r="AG61" s="307"/>
      <c r="AH61" s="142"/>
      <c r="AI61" s="142"/>
      <c r="AJ61" s="142"/>
      <c r="AK61" s="142"/>
    </row>
    <row r="62" spans="1:38" s="143" customFormat="1" ht="47.25">
      <c r="A62" s="135">
        <v>3</v>
      </c>
      <c r="B62" s="149" t="s">
        <v>102</v>
      </c>
      <c r="C62" s="150" t="s">
        <v>103</v>
      </c>
      <c r="D62" s="150" t="s">
        <v>96</v>
      </c>
      <c r="E62" s="150" t="s">
        <v>97</v>
      </c>
      <c r="F62" s="5" t="s">
        <v>104</v>
      </c>
      <c r="G62" s="40">
        <v>2442</v>
      </c>
      <c r="H62" s="40">
        <v>2418</v>
      </c>
      <c r="I62" s="40">
        <v>2442</v>
      </c>
      <c r="J62" s="40">
        <v>2418</v>
      </c>
      <c r="K62" s="40"/>
      <c r="L62" s="40"/>
      <c r="M62" s="40">
        <v>1200</v>
      </c>
      <c r="N62" s="40">
        <v>1200</v>
      </c>
      <c r="O62" s="40"/>
      <c r="P62" s="40"/>
      <c r="Q62" s="40">
        <f t="shared" si="33"/>
        <v>1100</v>
      </c>
      <c r="R62" s="40">
        <v>1100</v>
      </c>
      <c r="S62" s="17">
        <f t="shared" si="34"/>
        <v>1000</v>
      </c>
      <c r="T62" s="17">
        <v>1000</v>
      </c>
      <c r="U62" s="17">
        <v>1200</v>
      </c>
      <c r="V62" s="17">
        <v>1200</v>
      </c>
      <c r="W62" s="21">
        <f t="shared" si="35"/>
        <v>1200</v>
      </c>
      <c r="X62" s="21">
        <v>1200</v>
      </c>
      <c r="Y62" s="40"/>
      <c r="Z62" s="40"/>
      <c r="AA62" s="17">
        <v>8</v>
      </c>
      <c r="AB62" s="17"/>
      <c r="AC62" s="21">
        <v>1208</v>
      </c>
      <c r="AD62" s="21">
        <v>1208</v>
      </c>
      <c r="AE62" s="17"/>
      <c r="AF62" s="11"/>
      <c r="AG62" s="307"/>
      <c r="AH62" s="142"/>
      <c r="AI62" s="142"/>
      <c r="AJ62" s="142"/>
      <c r="AK62" s="152" t="s">
        <v>374</v>
      </c>
    </row>
    <row r="63" spans="1:38" s="143" customFormat="1" ht="47.25">
      <c r="A63" s="135">
        <v>4</v>
      </c>
      <c r="B63" s="149" t="s">
        <v>105</v>
      </c>
      <c r="C63" s="150" t="s">
        <v>106</v>
      </c>
      <c r="D63" s="150" t="s">
        <v>96</v>
      </c>
      <c r="E63" s="150" t="s">
        <v>97</v>
      </c>
      <c r="F63" s="5" t="s">
        <v>107</v>
      </c>
      <c r="G63" s="40">
        <v>2442</v>
      </c>
      <c r="H63" s="40">
        <v>2418</v>
      </c>
      <c r="I63" s="40">
        <v>2442</v>
      </c>
      <c r="J63" s="40">
        <v>2418</v>
      </c>
      <c r="K63" s="40"/>
      <c r="L63" s="40"/>
      <c r="M63" s="40">
        <v>1250</v>
      </c>
      <c r="N63" s="40">
        <v>1250</v>
      </c>
      <c r="O63" s="40"/>
      <c r="P63" s="40"/>
      <c r="Q63" s="40">
        <f t="shared" si="33"/>
        <v>1150</v>
      </c>
      <c r="R63" s="40">
        <v>1150</v>
      </c>
      <c r="S63" s="17">
        <f t="shared" si="34"/>
        <v>1064</v>
      </c>
      <c r="T63" s="17">
        <v>1064</v>
      </c>
      <c r="U63" s="17">
        <v>1250</v>
      </c>
      <c r="V63" s="17">
        <v>1250</v>
      </c>
      <c r="W63" s="21">
        <f t="shared" si="35"/>
        <v>1160</v>
      </c>
      <c r="X63" s="21">
        <v>1160</v>
      </c>
      <c r="Y63" s="40"/>
      <c r="Z63" s="40"/>
      <c r="AA63" s="17"/>
      <c r="AB63" s="17"/>
      <c r="AC63" s="21">
        <f t="shared" si="36"/>
        <v>1160</v>
      </c>
      <c r="AD63" s="21">
        <v>1160</v>
      </c>
      <c r="AE63" s="17"/>
      <c r="AF63" s="11"/>
      <c r="AG63" s="307"/>
      <c r="AH63" s="142"/>
      <c r="AI63" s="142"/>
      <c r="AJ63" s="142"/>
      <c r="AK63" s="142"/>
    </row>
    <row r="64" spans="1:38" s="143" customFormat="1" ht="47.25">
      <c r="A64" s="135">
        <v>5</v>
      </c>
      <c r="B64" s="149" t="s">
        <v>108</v>
      </c>
      <c r="C64" s="150" t="s">
        <v>77</v>
      </c>
      <c r="D64" s="150" t="s">
        <v>109</v>
      </c>
      <c r="E64" s="150" t="s">
        <v>97</v>
      </c>
      <c r="F64" s="5" t="s">
        <v>110</v>
      </c>
      <c r="G64" s="40">
        <v>4500</v>
      </c>
      <c r="H64" s="40">
        <v>4450</v>
      </c>
      <c r="I64" s="40">
        <v>4500</v>
      </c>
      <c r="J64" s="40">
        <v>4450</v>
      </c>
      <c r="K64" s="40"/>
      <c r="L64" s="40"/>
      <c r="M64" s="40">
        <v>1350</v>
      </c>
      <c r="N64" s="40">
        <v>1350</v>
      </c>
      <c r="O64" s="40"/>
      <c r="P64" s="40"/>
      <c r="Q64" s="40">
        <f t="shared" si="33"/>
        <v>1200</v>
      </c>
      <c r="R64" s="40">
        <v>1200</v>
      </c>
      <c r="S64" s="17">
        <f t="shared" si="34"/>
        <v>1200</v>
      </c>
      <c r="T64" s="17">
        <v>1200</v>
      </c>
      <c r="U64" s="17">
        <v>1350</v>
      </c>
      <c r="V64" s="17">
        <v>1350</v>
      </c>
      <c r="W64" s="21">
        <f t="shared" si="35"/>
        <v>3100</v>
      </c>
      <c r="X64" s="21">
        <v>3100</v>
      </c>
      <c r="Y64" s="40"/>
      <c r="Z64" s="40"/>
      <c r="AA64" s="17"/>
      <c r="AB64" s="17"/>
      <c r="AC64" s="21">
        <f t="shared" si="36"/>
        <v>3100</v>
      </c>
      <c r="AD64" s="21">
        <v>3100</v>
      </c>
      <c r="AE64" s="17"/>
      <c r="AF64" s="11"/>
      <c r="AG64" s="307"/>
      <c r="AH64" s="142"/>
      <c r="AI64" s="142"/>
      <c r="AJ64" s="142"/>
      <c r="AK64" s="142"/>
    </row>
    <row r="65" spans="1:39" s="143" customFormat="1" ht="47.25">
      <c r="A65" s="135">
        <v>6</v>
      </c>
      <c r="B65" s="149" t="s">
        <v>111</v>
      </c>
      <c r="C65" s="150" t="s">
        <v>112</v>
      </c>
      <c r="D65" s="150" t="s">
        <v>113</v>
      </c>
      <c r="E65" s="150" t="s">
        <v>97</v>
      </c>
      <c r="F65" s="5" t="s">
        <v>114</v>
      </c>
      <c r="G65" s="40">
        <v>4490</v>
      </c>
      <c r="H65" s="40">
        <v>4455</v>
      </c>
      <c r="I65" s="40">
        <v>4500</v>
      </c>
      <c r="J65" s="40">
        <v>4455</v>
      </c>
      <c r="K65" s="40"/>
      <c r="L65" s="40"/>
      <c r="M65" s="40">
        <v>1320</v>
      </c>
      <c r="N65" s="40">
        <v>1320</v>
      </c>
      <c r="O65" s="40"/>
      <c r="P65" s="40"/>
      <c r="Q65" s="40">
        <f t="shared" si="33"/>
        <v>1200</v>
      </c>
      <c r="R65" s="40">
        <v>1200</v>
      </c>
      <c r="S65" s="17">
        <f t="shared" si="34"/>
        <v>1200</v>
      </c>
      <c r="T65" s="17">
        <v>1200</v>
      </c>
      <c r="U65" s="17">
        <v>1320</v>
      </c>
      <c r="V65" s="17">
        <v>1320</v>
      </c>
      <c r="W65" s="21">
        <f t="shared" si="35"/>
        <v>3130</v>
      </c>
      <c r="X65" s="21">
        <v>3130</v>
      </c>
      <c r="Y65" s="40"/>
      <c r="Z65" s="40"/>
      <c r="AA65" s="17"/>
      <c r="AB65" s="17"/>
      <c r="AC65" s="21">
        <f t="shared" si="36"/>
        <v>3130</v>
      </c>
      <c r="AD65" s="21">
        <v>3130</v>
      </c>
      <c r="AE65" s="17"/>
      <c r="AF65" s="11"/>
      <c r="AG65" s="307"/>
      <c r="AH65" s="142"/>
      <c r="AI65" s="142"/>
      <c r="AJ65" s="142"/>
      <c r="AK65" s="142"/>
    </row>
    <row r="66" spans="1:39" s="15" customFormat="1" ht="34.5" customHeight="1">
      <c r="A66" s="8" t="s">
        <v>115</v>
      </c>
      <c r="B66" s="153" t="s">
        <v>116</v>
      </c>
      <c r="C66" s="10"/>
      <c r="D66" s="10"/>
      <c r="E66" s="10"/>
      <c r="F66" s="10"/>
      <c r="G66" s="11">
        <f t="shared" ref="G66:W66" si="37">SUM(G68:G70)</f>
        <v>19680</v>
      </c>
      <c r="H66" s="11">
        <f t="shared" si="37"/>
        <v>19436</v>
      </c>
      <c r="I66" s="11">
        <f t="shared" si="37"/>
        <v>19680</v>
      </c>
      <c r="J66" s="11">
        <f t="shared" si="37"/>
        <v>19436</v>
      </c>
      <c r="K66" s="20">
        <f t="shared" si="37"/>
        <v>0</v>
      </c>
      <c r="L66" s="20">
        <f t="shared" si="37"/>
        <v>0</v>
      </c>
      <c r="M66" s="11">
        <f t="shared" si="37"/>
        <v>250</v>
      </c>
      <c r="N66" s="11">
        <f t="shared" si="37"/>
        <v>250</v>
      </c>
      <c r="O66" s="11">
        <f t="shared" si="37"/>
        <v>0</v>
      </c>
      <c r="P66" s="11">
        <f t="shared" si="37"/>
        <v>0</v>
      </c>
      <c r="Q66" s="11">
        <f t="shared" si="37"/>
        <v>250</v>
      </c>
      <c r="R66" s="11">
        <f t="shared" si="37"/>
        <v>250</v>
      </c>
      <c r="S66" s="11">
        <f t="shared" si="37"/>
        <v>0</v>
      </c>
      <c r="T66" s="11">
        <f t="shared" si="37"/>
        <v>0</v>
      </c>
      <c r="U66" s="12">
        <f t="shared" si="37"/>
        <v>250</v>
      </c>
      <c r="V66" s="12">
        <f t="shared" si="37"/>
        <v>250</v>
      </c>
      <c r="W66" s="12">
        <f t="shared" si="37"/>
        <v>19000</v>
      </c>
      <c r="X66" s="12">
        <f>SUM(X68:X70)</f>
        <v>19000</v>
      </c>
      <c r="Y66" s="20">
        <f t="shared" ref="Y66:AC66" si="38">SUM(Y68:Y70)</f>
        <v>0</v>
      </c>
      <c r="Z66" s="20">
        <f t="shared" si="38"/>
        <v>0</v>
      </c>
      <c r="AA66" s="20">
        <f t="shared" si="38"/>
        <v>0</v>
      </c>
      <c r="AB66" s="20">
        <f t="shared" si="38"/>
        <v>0</v>
      </c>
      <c r="AC66" s="12">
        <f t="shared" si="38"/>
        <v>19000</v>
      </c>
      <c r="AD66" s="12">
        <f>SUM(AD68:AD70)</f>
        <v>19000</v>
      </c>
      <c r="AE66" s="12"/>
      <c r="AF66" s="11"/>
      <c r="AG66" s="109"/>
      <c r="AH66" s="14"/>
      <c r="AI66" s="14"/>
      <c r="AJ66" s="14"/>
      <c r="AK66" s="14"/>
      <c r="AL66" s="143"/>
    </row>
    <row r="67" spans="1:39" s="15" customFormat="1" ht="22.7" customHeight="1">
      <c r="A67" s="8"/>
      <c r="B67" s="9" t="s">
        <v>75</v>
      </c>
      <c r="C67" s="10"/>
      <c r="D67" s="10"/>
      <c r="E67" s="10"/>
      <c r="F67" s="10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2"/>
      <c r="T67" s="12"/>
      <c r="U67" s="12"/>
      <c r="V67" s="12"/>
      <c r="W67" s="12"/>
      <c r="X67" s="12"/>
      <c r="Y67" s="11"/>
      <c r="Z67" s="11"/>
      <c r="AA67" s="12"/>
      <c r="AB67" s="12"/>
      <c r="AC67" s="12"/>
      <c r="AD67" s="12"/>
      <c r="AE67" s="12"/>
      <c r="AF67" s="11"/>
      <c r="AG67" s="109"/>
      <c r="AH67" s="14"/>
      <c r="AI67" s="14"/>
      <c r="AJ67" s="14"/>
      <c r="AK67" s="14"/>
      <c r="AL67" s="143"/>
    </row>
    <row r="68" spans="1:39" s="143" customFormat="1" ht="31.5">
      <c r="A68" s="135">
        <v>1</v>
      </c>
      <c r="B68" s="149" t="s">
        <v>117</v>
      </c>
      <c r="C68" s="150" t="s">
        <v>86</v>
      </c>
      <c r="D68" s="154"/>
      <c r="E68" s="151"/>
      <c r="F68" s="5" t="s">
        <v>118</v>
      </c>
      <c r="G68" s="40">
        <v>2400</v>
      </c>
      <c r="H68" s="40">
        <v>2376</v>
      </c>
      <c r="I68" s="40">
        <v>2400</v>
      </c>
      <c r="J68" s="40">
        <v>2376</v>
      </c>
      <c r="K68" s="40"/>
      <c r="L68" s="40"/>
      <c r="M68" s="40">
        <v>50</v>
      </c>
      <c r="N68" s="40">
        <v>50</v>
      </c>
      <c r="O68" s="40"/>
      <c r="P68" s="40"/>
      <c r="Q68" s="40">
        <f>R68</f>
        <v>50</v>
      </c>
      <c r="R68" s="40">
        <v>50</v>
      </c>
      <c r="S68" s="17"/>
      <c r="T68" s="17"/>
      <c r="U68" s="17">
        <v>50</v>
      </c>
      <c r="V68" s="17">
        <v>50</v>
      </c>
      <c r="W68" s="21">
        <f>X68</f>
        <v>2300</v>
      </c>
      <c r="X68" s="17">
        <v>2300</v>
      </c>
      <c r="Y68" s="40"/>
      <c r="Z68" s="40"/>
      <c r="AA68" s="17"/>
      <c r="AB68" s="17"/>
      <c r="AC68" s="21">
        <f>AD68</f>
        <v>2300</v>
      </c>
      <c r="AD68" s="17">
        <v>2300</v>
      </c>
      <c r="AE68" s="17"/>
      <c r="AF68" s="11"/>
      <c r="AG68" s="307" t="s">
        <v>76</v>
      </c>
      <c r="AH68" s="142"/>
      <c r="AI68" s="142"/>
      <c r="AJ68" s="142"/>
      <c r="AK68" s="142"/>
    </row>
    <row r="69" spans="1:39" s="143" customFormat="1" ht="66">
      <c r="A69" s="135">
        <v>2</v>
      </c>
      <c r="B69" s="149" t="s">
        <v>119</v>
      </c>
      <c r="C69" s="150" t="s">
        <v>112</v>
      </c>
      <c r="D69" s="155" t="s">
        <v>120</v>
      </c>
      <c r="E69" s="156" t="s">
        <v>121</v>
      </c>
      <c r="F69" s="5" t="s">
        <v>122</v>
      </c>
      <c r="G69" s="40">
        <v>9340</v>
      </c>
      <c r="H69" s="40">
        <v>9240</v>
      </c>
      <c r="I69" s="40">
        <v>9340</v>
      </c>
      <c r="J69" s="40">
        <v>9240</v>
      </c>
      <c r="K69" s="40"/>
      <c r="L69" s="40"/>
      <c r="M69" s="40">
        <v>100</v>
      </c>
      <c r="N69" s="40">
        <v>100</v>
      </c>
      <c r="O69" s="40"/>
      <c r="P69" s="40"/>
      <c r="Q69" s="40">
        <f t="shared" ref="Q69:Q73" si="39">R69</f>
        <v>100</v>
      </c>
      <c r="R69" s="40">
        <v>100</v>
      </c>
      <c r="S69" s="17"/>
      <c r="T69" s="17"/>
      <c r="U69" s="17">
        <v>100</v>
      </c>
      <c r="V69" s="17">
        <v>100</v>
      </c>
      <c r="W69" s="21">
        <f t="shared" ref="W69:W70" si="40">X69</f>
        <v>9100</v>
      </c>
      <c r="X69" s="17">
        <v>9100</v>
      </c>
      <c r="Y69" s="40"/>
      <c r="Z69" s="40"/>
      <c r="AA69" s="17"/>
      <c r="AB69" s="17"/>
      <c r="AC69" s="21">
        <f t="shared" ref="AC69:AC70" si="41">AD69</f>
        <v>9100</v>
      </c>
      <c r="AD69" s="17">
        <v>9100</v>
      </c>
      <c r="AE69" s="17"/>
      <c r="AF69" s="11"/>
      <c r="AG69" s="307"/>
      <c r="AH69" s="142"/>
      <c r="AI69" s="142"/>
      <c r="AJ69" s="142"/>
      <c r="AK69" s="142"/>
    </row>
    <row r="70" spans="1:39" s="143" customFormat="1" ht="66">
      <c r="A70" s="135">
        <v>3</v>
      </c>
      <c r="B70" s="149" t="s">
        <v>123</v>
      </c>
      <c r="C70" s="150" t="s">
        <v>124</v>
      </c>
      <c r="D70" s="155" t="s">
        <v>125</v>
      </c>
      <c r="E70" s="156" t="s">
        <v>121</v>
      </c>
      <c r="F70" s="5" t="s">
        <v>126</v>
      </c>
      <c r="G70" s="40">
        <v>7940</v>
      </c>
      <c r="H70" s="40">
        <v>7820</v>
      </c>
      <c r="I70" s="40">
        <v>7940</v>
      </c>
      <c r="J70" s="40">
        <v>7820</v>
      </c>
      <c r="K70" s="40"/>
      <c r="L70" s="40"/>
      <c r="M70" s="40">
        <v>100</v>
      </c>
      <c r="N70" s="40">
        <v>100</v>
      </c>
      <c r="O70" s="40"/>
      <c r="P70" s="40"/>
      <c r="Q70" s="40">
        <f t="shared" si="39"/>
        <v>100</v>
      </c>
      <c r="R70" s="40">
        <v>100</v>
      </c>
      <c r="S70" s="17"/>
      <c r="T70" s="17"/>
      <c r="U70" s="17">
        <v>100</v>
      </c>
      <c r="V70" s="17">
        <v>100</v>
      </c>
      <c r="W70" s="21">
        <f t="shared" si="40"/>
        <v>7600</v>
      </c>
      <c r="X70" s="17">
        <v>7600</v>
      </c>
      <c r="Y70" s="40"/>
      <c r="Z70" s="40"/>
      <c r="AA70" s="17"/>
      <c r="AB70" s="17"/>
      <c r="AC70" s="21">
        <f t="shared" si="41"/>
        <v>7600</v>
      </c>
      <c r="AD70" s="17">
        <f>X70+AA70</f>
        <v>7600</v>
      </c>
      <c r="AE70" s="17"/>
      <c r="AF70" s="11"/>
      <c r="AG70" s="307"/>
      <c r="AH70" s="142"/>
      <c r="AI70" s="142"/>
      <c r="AJ70" s="142"/>
      <c r="AK70" s="142"/>
    </row>
    <row r="71" spans="1:39" s="143" customFormat="1" ht="25.5" customHeight="1">
      <c r="A71" s="157" t="s">
        <v>127</v>
      </c>
      <c r="B71" s="9" t="s">
        <v>128</v>
      </c>
      <c r="C71" s="5"/>
      <c r="D71" s="5"/>
      <c r="E71" s="5"/>
      <c r="F71" s="148"/>
      <c r="G71" s="44">
        <f>SUM(G73:G76)</f>
        <v>21147</v>
      </c>
      <c r="H71" s="44">
        <f t="shared" ref="H71:AB71" si="42">SUM(H73:H76)</f>
        <v>20955</v>
      </c>
      <c r="I71" s="44">
        <f t="shared" si="42"/>
        <v>21147</v>
      </c>
      <c r="J71" s="44">
        <f t="shared" si="42"/>
        <v>20955</v>
      </c>
      <c r="K71" s="20">
        <f t="shared" si="42"/>
        <v>0</v>
      </c>
      <c r="L71" s="20">
        <f t="shared" si="42"/>
        <v>0</v>
      </c>
      <c r="M71" s="20">
        <f t="shared" si="42"/>
        <v>0</v>
      </c>
      <c r="N71" s="20">
        <f t="shared" si="42"/>
        <v>0</v>
      </c>
      <c r="O71" s="20">
        <f t="shared" si="42"/>
        <v>0</v>
      </c>
      <c r="P71" s="20">
        <f t="shared" si="42"/>
        <v>0</v>
      </c>
      <c r="Q71" s="20">
        <f t="shared" si="42"/>
        <v>0</v>
      </c>
      <c r="R71" s="20">
        <f t="shared" si="42"/>
        <v>0</v>
      </c>
      <c r="S71" s="20">
        <f t="shared" si="42"/>
        <v>0</v>
      </c>
      <c r="T71" s="20">
        <f t="shared" si="42"/>
        <v>0</v>
      </c>
      <c r="U71" s="20">
        <f t="shared" si="42"/>
        <v>0</v>
      </c>
      <c r="V71" s="20">
        <f t="shared" si="42"/>
        <v>0</v>
      </c>
      <c r="W71" s="45">
        <f t="shared" si="42"/>
        <v>910</v>
      </c>
      <c r="X71" s="45">
        <f t="shared" si="42"/>
        <v>910</v>
      </c>
      <c r="Y71" s="20">
        <f t="shared" si="42"/>
        <v>0</v>
      </c>
      <c r="Z71" s="20">
        <f t="shared" si="42"/>
        <v>0</v>
      </c>
      <c r="AA71" s="45">
        <f t="shared" si="42"/>
        <v>1090</v>
      </c>
      <c r="AB71" s="20">
        <f t="shared" si="42"/>
        <v>0</v>
      </c>
      <c r="AC71" s="45">
        <f>SUM(AC73:AC76)</f>
        <v>2000</v>
      </c>
      <c r="AD71" s="45">
        <f>SUM(AD73:AD76)</f>
        <v>2000</v>
      </c>
      <c r="AE71" s="45"/>
      <c r="AF71" s="11"/>
      <c r="AG71" s="137"/>
      <c r="AH71" s="142"/>
      <c r="AI71" s="142"/>
      <c r="AJ71" s="142"/>
      <c r="AK71" s="142"/>
    </row>
    <row r="72" spans="1:39" s="15" customFormat="1" ht="22.7" customHeight="1">
      <c r="A72" s="8"/>
      <c r="B72" s="9" t="s">
        <v>75</v>
      </c>
      <c r="C72" s="10"/>
      <c r="D72" s="10"/>
      <c r="E72" s="10"/>
      <c r="F72" s="10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2"/>
      <c r="T72" s="12"/>
      <c r="U72" s="12"/>
      <c r="V72" s="12"/>
      <c r="W72" s="12"/>
      <c r="X72" s="12"/>
      <c r="Y72" s="11"/>
      <c r="Z72" s="11"/>
      <c r="AA72" s="12"/>
      <c r="AB72" s="12"/>
      <c r="AC72" s="12"/>
      <c r="AD72" s="12"/>
      <c r="AE72" s="12"/>
      <c r="AF72" s="11"/>
      <c r="AG72" s="109"/>
      <c r="AH72" s="14"/>
      <c r="AI72" s="14"/>
      <c r="AJ72" s="14"/>
      <c r="AK72" s="14"/>
      <c r="AL72" s="143"/>
    </row>
    <row r="73" spans="1:39" s="143" customFormat="1" ht="82.5">
      <c r="A73" s="135">
        <v>1</v>
      </c>
      <c r="B73" s="149" t="s">
        <v>129</v>
      </c>
      <c r="C73" s="150" t="s">
        <v>130</v>
      </c>
      <c r="D73" s="155" t="s">
        <v>131</v>
      </c>
      <c r="E73" s="156" t="s">
        <v>121</v>
      </c>
      <c r="F73" s="6" t="s">
        <v>394</v>
      </c>
      <c r="G73" s="40">
        <v>8500</v>
      </c>
      <c r="H73" s="40">
        <v>8420</v>
      </c>
      <c r="I73" s="40">
        <v>8500</v>
      </c>
      <c r="J73" s="40">
        <v>8420</v>
      </c>
      <c r="K73" s="40"/>
      <c r="L73" s="40"/>
      <c r="M73" s="40">
        <v>0</v>
      </c>
      <c r="N73" s="40">
        <v>0</v>
      </c>
      <c r="O73" s="40"/>
      <c r="P73" s="40"/>
      <c r="Q73" s="40">
        <f t="shared" si="39"/>
        <v>0</v>
      </c>
      <c r="R73" s="40">
        <v>0</v>
      </c>
      <c r="S73" s="17"/>
      <c r="T73" s="17"/>
      <c r="U73" s="20"/>
      <c r="V73" s="20"/>
      <c r="W73" s="21">
        <f>X73</f>
        <v>500</v>
      </c>
      <c r="X73" s="21">
        <v>500</v>
      </c>
      <c r="Y73" s="40"/>
      <c r="Z73" s="40"/>
      <c r="AA73" s="17">
        <v>200</v>
      </c>
      <c r="AB73" s="17"/>
      <c r="AC73" s="17">
        <v>700</v>
      </c>
      <c r="AD73" s="17">
        <v>700</v>
      </c>
      <c r="AE73" s="17"/>
      <c r="AF73" s="11"/>
      <c r="AG73" s="137"/>
      <c r="AH73" s="142"/>
      <c r="AI73" s="142"/>
      <c r="AJ73" s="142"/>
      <c r="AK73" s="142"/>
    </row>
    <row r="74" spans="1:39" s="143" customFormat="1" ht="84.2" customHeight="1">
      <c r="A74" s="135">
        <v>2</v>
      </c>
      <c r="B74" s="149" t="s">
        <v>333</v>
      </c>
      <c r="C74" s="150"/>
      <c r="D74" s="155"/>
      <c r="E74" s="156" t="s">
        <v>121</v>
      </c>
      <c r="F74" s="6" t="s">
        <v>370</v>
      </c>
      <c r="G74" s="40">
        <v>4330</v>
      </c>
      <c r="H74" s="40">
        <v>4280</v>
      </c>
      <c r="I74" s="40">
        <v>4330</v>
      </c>
      <c r="J74" s="40">
        <v>4280</v>
      </c>
      <c r="K74" s="40"/>
      <c r="L74" s="40"/>
      <c r="M74" s="40"/>
      <c r="N74" s="40"/>
      <c r="O74" s="40"/>
      <c r="P74" s="40"/>
      <c r="Q74" s="40"/>
      <c r="R74" s="40"/>
      <c r="S74" s="17"/>
      <c r="T74" s="17"/>
      <c r="U74" s="17"/>
      <c r="V74" s="17"/>
      <c r="W74" s="21">
        <v>150</v>
      </c>
      <c r="X74" s="21">
        <v>150</v>
      </c>
      <c r="Y74" s="40"/>
      <c r="Z74" s="40"/>
      <c r="AA74" s="17">
        <v>350</v>
      </c>
      <c r="AB74" s="17"/>
      <c r="AC74" s="17">
        <v>500</v>
      </c>
      <c r="AD74" s="17">
        <v>500</v>
      </c>
      <c r="AE74" s="17"/>
      <c r="AF74" s="11"/>
      <c r="AG74" s="137"/>
      <c r="AH74" s="142"/>
      <c r="AI74" s="142"/>
      <c r="AJ74" s="142"/>
      <c r="AK74" s="142"/>
    </row>
    <row r="75" spans="1:39" s="143" customFormat="1" ht="49.5">
      <c r="A75" s="135">
        <v>3</v>
      </c>
      <c r="B75" s="149" t="s">
        <v>334</v>
      </c>
      <c r="C75" s="150"/>
      <c r="D75" s="155"/>
      <c r="E75" s="156"/>
      <c r="F75" s="6" t="s">
        <v>369</v>
      </c>
      <c r="G75" s="40">
        <v>5897</v>
      </c>
      <c r="H75" s="40">
        <v>5855</v>
      </c>
      <c r="I75" s="40">
        <v>5897</v>
      </c>
      <c r="J75" s="40">
        <v>5855</v>
      </c>
      <c r="K75" s="40"/>
      <c r="L75" s="40"/>
      <c r="M75" s="40"/>
      <c r="N75" s="40"/>
      <c r="O75" s="40"/>
      <c r="P75" s="40"/>
      <c r="Q75" s="40"/>
      <c r="R75" s="40"/>
      <c r="S75" s="17"/>
      <c r="T75" s="17"/>
      <c r="U75" s="17"/>
      <c r="V75" s="17"/>
      <c r="W75" s="21">
        <v>180</v>
      </c>
      <c r="X75" s="21">
        <v>180</v>
      </c>
      <c r="Y75" s="40"/>
      <c r="Z75" s="40"/>
      <c r="AA75" s="17">
        <v>420</v>
      </c>
      <c r="AB75" s="17"/>
      <c r="AC75" s="17">
        <v>600</v>
      </c>
      <c r="AD75" s="17">
        <v>600</v>
      </c>
      <c r="AE75" s="17"/>
      <c r="AF75" s="11"/>
      <c r="AG75" s="137"/>
      <c r="AH75" s="142"/>
      <c r="AI75" s="142"/>
      <c r="AJ75" s="142"/>
      <c r="AK75" s="142"/>
    </row>
    <row r="76" spans="1:39" s="143" customFormat="1" ht="56.25" customHeight="1">
      <c r="A76" s="135">
        <v>4</v>
      </c>
      <c r="B76" s="149" t="s">
        <v>335</v>
      </c>
      <c r="C76" s="150"/>
      <c r="D76" s="155"/>
      <c r="E76" s="156"/>
      <c r="F76" s="6" t="s">
        <v>372</v>
      </c>
      <c r="G76" s="40">
        <v>2420</v>
      </c>
      <c r="H76" s="40">
        <v>2400</v>
      </c>
      <c r="I76" s="40">
        <v>2420</v>
      </c>
      <c r="J76" s="40">
        <v>2400</v>
      </c>
      <c r="K76" s="40"/>
      <c r="L76" s="40"/>
      <c r="M76" s="40"/>
      <c r="N76" s="40"/>
      <c r="O76" s="40"/>
      <c r="P76" s="40"/>
      <c r="Q76" s="40"/>
      <c r="R76" s="40"/>
      <c r="S76" s="17"/>
      <c r="T76" s="17"/>
      <c r="U76" s="17"/>
      <c r="V76" s="17"/>
      <c r="W76" s="21">
        <v>80</v>
      </c>
      <c r="X76" s="21">
        <v>80</v>
      </c>
      <c r="Y76" s="40"/>
      <c r="Z76" s="40"/>
      <c r="AA76" s="17">
        <v>120</v>
      </c>
      <c r="AB76" s="17"/>
      <c r="AC76" s="17">
        <v>200</v>
      </c>
      <c r="AD76" s="17">
        <v>200</v>
      </c>
      <c r="AE76" s="17"/>
      <c r="AF76" s="11"/>
      <c r="AG76" s="137"/>
      <c r="AH76" s="142"/>
      <c r="AI76" s="142"/>
      <c r="AJ76" s="142"/>
      <c r="AK76" s="142"/>
    </row>
    <row r="77" spans="1:39" s="143" customFormat="1" ht="21.2" customHeight="1">
      <c r="A77" s="135"/>
      <c r="B77" s="149"/>
      <c r="C77" s="5"/>
      <c r="D77" s="5"/>
      <c r="E77" s="5"/>
      <c r="F77" s="5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17"/>
      <c r="T77" s="17"/>
      <c r="U77" s="17"/>
      <c r="V77" s="17"/>
      <c r="W77" s="21"/>
      <c r="X77" s="21"/>
      <c r="Y77" s="40"/>
      <c r="Z77" s="40"/>
      <c r="AA77" s="17"/>
      <c r="AB77" s="17"/>
      <c r="AC77" s="17"/>
      <c r="AD77" s="17"/>
      <c r="AE77" s="17"/>
      <c r="AF77" s="11"/>
      <c r="AG77" s="137"/>
      <c r="AH77" s="142"/>
      <c r="AI77" s="142"/>
      <c r="AJ77" s="142"/>
      <c r="AK77" s="142">
        <f>AA78-AB78</f>
        <v>961</v>
      </c>
      <c r="AM77" s="95"/>
    </row>
    <row r="78" spans="1:39" s="15" customFormat="1" ht="29.25" customHeight="1">
      <c r="A78" s="8" t="s">
        <v>65</v>
      </c>
      <c r="B78" s="9" t="s">
        <v>132</v>
      </c>
      <c r="C78" s="10"/>
      <c r="D78" s="10"/>
      <c r="E78" s="10"/>
      <c r="F78" s="10"/>
      <c r="G78" s="11">
        <f t="shared" ref="G78:V78" si="43">SUM(G79:G80)</f>
        <v>164340.1</v>
      </c>
      <c r="H78" s="11">
        <f t="shared" si="43"/>
        <v>135900.1</v>
      </c>
      <c r="I78" s="11">
        <f t="shared" si="43"/>
        <v>121096.1</v>
      </c>
      <c r="J78" s="11">
        <f t="shared" si="43"/>
        <v>96812.1</v>
      </c>
      <c r="K78" s="20">
        <f t="shared" si="43"/>
        <v>0</v>
      </c>
      <c r="L78" s="25">
        <f t="shared" si="43"/>
        <v>999</v>
      </c>
      <c r="M78" s="11">
        <f t="shared" si="43"/>
        <v>17000</v>
      </c>
      <c r="N78" s="11">
        <f t="shared" si="43"/>
        <v>17000</v>
      </c>
      <c r="O78" s="11">
        <f t="shared" si="43"/>
        <v>0</v>
      </c>
      <c r="P78" s="11">
        <f t="shared" si="43"/>
        <v>0</v>
      </c>
      <c r="Q78" s="11">
        <f t="shared" si="43"/>
        <v>10100</v>
      </c>
      <c r="R78" s="11">
        <f t="shared" si="43"/>
        <v>10100</v>
      </c>
      <c r="S78" s="11">
        <f t="shared" si="43"/>
        <v>5333.07</v>
      </c>
      <c r="T78" s="11">
        <f t="shared" si="43"/>
        <v>5333.07</v>
      </c>
      <c r="U78" s="12">
        <f t="shared" si="43"/>
        <v>101299.742</v>
      </c>
      <c r="V78" s="12">
        <f t="shared" si="43"/>
        <v>80519.741999999998</v>
      </c>
      <c r="W78" s="12">
        <f>SUM(W79:W80)</f>
        <v>42263</v>
      </c>
      <c r="X78" s="12">
        <f>SUM(X79:X80)</f>
        <v>42263</v>
      </c>
      <c r="Y78" s="20">
        <f t="shared" ref="Y78:AD78" si="44">SUM(Y79:Y80)</f>
        <v>0</v>
      </c>
      <c r="Z78" s="20">
        <f t="shared" si="44"/>
        <v>0</v>
      </c>
      <c r="AA78" s="12">
        <f t="shared" si="44"/>
        <v>1461</v>
      </c>
      <c r="AB78" s="20">
        <f t="shared" si="44"/>
        <v>500</v>
      </c>
      <c r="AC78" s="12">
        <f t="shared" si="44"/>
        <v>43224</v>
      </c>
      <c r="AD78" s="12">
        <f t="shared" si="44"/>
        <v>43224</v>
      </c>
      <c r="AE78" s="12"/>
      <c r="AF78" s="11"/>
      <c r="AG78" s="144"/>
      <c r="AH78" s="14"/>
      <c r="AI78" s="14"/>
      <c r="AJ78" s="14"/>
      <c r="AK78" s="147" t="s">
        <v>357</v>
      </c>
      <c r="AL78" s="77">
        <f>AD78-X78</f>
        <v>961</v>
      </c>
    </row>
    <row r="79" spans="1:39" s="15" customFormat="1" ht="37.5" customHeight="1">
      <c r="A79" s="8" t="s">
        <v>69</v>
      </c>
      <c r="B79" s="9" t="s">
        <v>70</v>
      </c>
      <c r="C79" s="10"/>
      <c r="D79" s="10"/>
      <c r="E79" s="10"/>
      <c r="F79" s="10"/>
      <c r="G79" s="11">
        <v>2000</v>
      </c>
      <c r="H79" s="11">
        <v>2000</v>
      </c>
      <c r="I79" s="11">
        <v>2000</v>
      </c>
      <c r="J79" s="11">
        <v>2000</v>
      </c>
      <c r="K79" s="11"/>
      <c r="L79" s="11"/>
      <c r="M79" s="11">
        <v>1500</v>
      </c>
      <c r="N79" s="11">
        <v>1500</v>
      </c>
      <c r="O79" s="11"/>
      <c r="P79" s="11"/>
      <c r="Q79" s="11">
        <f>R79</f>
        <v>500</v>
      </c>
      <c r="R79" s="11">
        <v>500</v>
      </c>
      <c r="S79" s="12">
        <v>0</v>
      </c>
      <c r="T79" s="12">
        <v>0</v>
      </c>
      <c r="U79" s="12">
        <v>1500</v>
      </c>
      <c r="V79" s="12">
        <v>1500</v>
      </c>
      <c r="W79" s="12">
        <f>X79</f>
        <v>500</v>
      </c>
      <c r="X79" s="12">
        <v>500</v>
      </c>
      <c r="Y79" s="11"/>
      <c r="Z79" s="11"/>
      <c r="AA79" s="12"/>
      <c r="AB79" s="12">
        <v>500</v>
      </c>
      <c r="AC79" s="20">
        <f>AD79</f>
        <v>0</v>
      </c>
      <c r="AD79" s="20">
        <f>X79-AB79</f>
        <v>0</v>
      </c>
      <c r="AE79" s="12"/>
      <c r="AF79" s="11"/>
      <c r="AG79" s="109"/>
      <c r="AH79" s="14"/>
      <c r="AI79" s="14"/>
      <c r="AJ79" s="14"/>
      <c r="AK79" s="14"/>
    </row>
    <row r="80" spans="1:39" s="15" customFormat="1" ht="26.45" customHeight="1">
      <c r="A80" s="8" t="s">
        <v>71</v>
      </c>
      <c r="B80" s="9" t="s">
        <v>133</v>
      </c>
      <c r="C80" s="10"/>
      <c r="D80" s="10"/>
      <c r="E80" s="10"/>
      <c r="F80" s="10"/>
      <c r="G80" s="12">
        <f t="shared" ref="G80:AC80" si="45">G81+G82+G89+G92+G104+G100</f>
        <v>162340.1</v>
      </c>
      <c r="H80" s="12">
        <f t="shared" si="45"/>
        <v>133900.1</v>
      </c>
      <c r="I80" s="12">
        <f t="shared" si="45"/>
        <v>119096.1</v>
      </c>
      <c r="J80" s="12">
        <f t="shared" si="45"/>
        <v>94812.1</v>
      </c>
      <c r="K80" s="20">
        <f t="shared" si="45"/>
        <v>0</v>
      </c>
      <c r="L80" s="12">
        <f t="shared" si="45"/>
        <v>999</v>
      </c>
      <c r="M80" s="12">
        <f t="shared" si="45"/>
        <v>15500</v>
      </c>
      <c r="N80" s="12">
        <f t="shared" si="45"/>
        <v>15500</v>
      </c>
      <c r="O80" s="12">
        <f t="shared" si="45"/>
        <v>0</v>
      </c>
      <c r="P80" s="12">
        <f t="shared" si="45"/>
        <v>0</v>
      </c>
      <c r="Q80" s="12">
        <f t="shared" si="45"/>
        <v>9600</v>
      </c>
      <c r="R80" s="12">
        <f t="shared" si="45"/>
        <v>9600</v>
      </c>
      <c r="S80" s="12">
        <f t="shared" si="45"/>
        <v>5333.07</v>
      </c>
      <c r="T80" s="12">
        <f t="shared" si="45"/>
        <v>5333.07</v>
      </c>
      <c r="U80" s="12">
        <f t="shared" si="45"/>
        <v>99799.741999999998</v>
      </c>
      <c r="V80" s="12">
        <f t="shared" si="45"/>
        <v>79019.741999999998</v>
      </c>
      <c r="W80" s="12">
        <f t="shared" si="45"/>
        <v>41763</v>
      </c>
      <c r="X80" s="12">
        <f t="shared" si="45"/>
        <v>41763</v>
      </c>
      <c r="Y80" s="20">
        <f t="shared" si="45"/>
        <v>0</v>
      </c>
      <c r="Z80" s="20">
        <f t="shared" si="45"/>
        <v>0</v>
      </c>
      <c r="AA80" s="12">
        <f t="shared" si="45"/>
        <v>1461</v>
      </c>
      <c r="AB80" s="20">
        <f t="shared" si="45"/>
        <v>0</v>
      </c>
      <c r="AC80" s="12">
        <f t="shared" si="45"/>
        <v>43224</v>
      </c>
      <c r="AD80" s="12">
        <f>AD81+AD82+AD89+AD92+AD104+AD100</f>
        <v>43224</v>
      </c>
      <c r="AE80" s="12"/>
      <c r="AF80" s="11"/>
      <c r="AG80" s="109"/>
      <c r="AH80" s="14"/>
      <c r="AI80" s="14"/>
      <c r="AJ80" s="14"/>
      <c r="AK80" s="14"/>
    </row>
    <row r="81" spans="1:38" s="15" customFormat="1" ht="49.5">
      <c r="A81" s="8" t="s">
        <v>73</v>
      </c>
      <c r="B81" s="9" t="s">
        <v>74</v>
      </c>
      <c r="C81" s="10"/>
      <c r="D81" s="10"/>
      <c r="E81" s="10"/>
      <c r="F81" s="10"/>
      <c r="G81" s="11"/>
      <c r="H81" s="11"/>
      <c r="I81" s="11"/>
      <c r="J81" s="11"/>
      <c r="K81" s="11"/>
      <c r="L81" s="46"/>
      <c r="M81" s="11"/>
      <c r="N81" s="11"/>
      <c r="O81" s="11"/>
      <c r="P81" s="11"/>
      <c r="Q81" s="11"/>
      <c r="R81" s="11"/>
      <c r="S81" s="12"/>
      <c r="T81" s="12"/>
      <c r="U81" s="12"/>
      <c r="V81" s="12"/>
      <c r="W81" s="12"/>
      <c r="X81" s="12"/>
      <c r="Y81" s="11"/>
      <c r="Z81" s="11"/>
      <c r="AA81" s="12"/>
      <c r="AB81" s="12"/>
      <c r="AC81" s="12"/>
      <c r="AD81" s="12"/>
      <c r="AE81" s="12"/>
      <c r="AF81" s="11"/>
      <c r="AG81" s="109"/>
      <c r="AH81" s="14"/>
      <c r="AI81" s="14"/>
      <c r="AJ81" s="14"/>
      <c r="AK81" s="14"/>
    </row>
    <row r="82" spans="1:38" s="15" customFormat="1" ht="33">
      <c r="A82" s="8" t="s">
        <v>79</v>
      </c>
      <c r="B82" s="9" t="s">
        <v>134</v>
      </c>
      <c r="C82" s="10"/>
      <c r="D82" s="10"/>
      <c r="E82" s="10"/>
      <c r="F82" s="10"/>
      <c r="G82" s="11">
        <f>SUM(G84:G88)</f>
        <v>98100</v>
      </c>
      <c r="H82" s="11">
        <f t="shared" ref="H82:Z82" si="46">SUM(H84:H88)</f>
        <v>74833</v>
      </c>
      <c r="I82" s="11">
        <f>SUM(I84:I88)</f>
        <v>58075</v>
      </c>
      <c r="J82" s="11">
        <f t="shared" si="46"/>
        <v>38964</v>
      </c>
      <c r="K82" s="20">
        <f t="shared" si="46"/>
        <v>0</v>
      </c>
      <c r="L82" s="25">
        <f t="shared" si="46"/>
        <v>999</v>
      </c>
      <c r="M82" s="20">
        <f t="shared" si="46"/>
        <v>9300</v>
      </c>
      <c r="N82" s="20">
        <f t="shared" si="46"/>
        <v>9300</v>
      </c>
      <c r="O82" s="20">
        <f t="shared" si="46"/>
        <v>0</v>
      </c>
      <c r="P82" s="20">
        <f t="shared" si="46"/>
        <v>0</v>
      </c>
      <c r="Q82" s="20">
        <f t="shared" si="46"/>
        <v>9000</v>
      </c>
      <c r="R82" s="20">
        <f t="shared" si="46"/>
        <v>9000</v>
      </c>
      <c r="S82" s="20">
        <f t="shared" si="46"/>
        <v>5333.07</v>
      </c>
      <c r="T82" s="20">
        <f t="shared" si="46"/>
        <v>5333.07</v>
      </c>
      <c r="U82" s="25">
        <f t="shared" si="46"/>
        <v>93599.741999999998</v>
      </c>
      <c r="V82" s="25">
        <f t="shared" si="46"/>
        <v>72819.741999999998</v>
      </c>
      <c r="W82" s="25">
        <f t="shared" si="46"/>
        <v>1680</v>
      </c>
      <c r="X82" s="25">
        <f t="shared" si="46"/>
        <v>1680</v>
      </c>
      <c r="Y82" s="20">
        <f t="shared" si="46"/>
        <v>0</v>
      </c>
      <c r="Z82" s="20">
        <f t="shared" si="46"/>
        <v>0</v>
      </c>
      <c r="AA82" s="25">
        <f>SUM(AA84:AA88)</f>
        <v>614</v>
      </c>
      <c r="AB82" s="20">
        <f t="shared" ref="AB82:AC82" si="47">SUM(AB84:AB88)</f>
        <v>0</v>
      </c>
      <c r="AC82" s="25">
        <f t="shared" si="47"/>
        <v>2294</v>
      </c>
      <c r="AD82" s="25">
        <f>SUM(AD84:AD88)</f>
        <v>2294</v>
      </c>
      <c r="AE82" s="12"/>
      <c r="AF82" s="11"/>
      <c r="AG82" s="109"/>
      <c r="AH82" s="14"/>
      <c r="AI82" s="14"/>
      <c r="AJ82" s="14"/>
      <c r="AK82" s="14"/>
    </row>
    <row r="83" spans="1:38" s="15" customFormat="1">
      <c r="A83" s="8"/>
      <c r="B83" s="9" t="s">
        <v>203</v>
      </c>
      <c r="C83" s="10"/>
      <c r="D83" s="10"/>
      <c r="E83" s="10"/>
      <c r="F83" s="10"/>
      <c r="G83" s="11"/>
      <c r="H83" s="11"/>
      <c r="I83" s="11"/>
      <c r="J83" s="11"/>
      <c r="K83" s="20"/>
      <c r="L83" s="25"/>
      <c r="M83" s="11"/>
      <c r="N83" s="11"/>
      <c r="O83" s="11"/>
      <c r="P83" s="11"/>
      <c r="Q83" s="11"/>
      <c r="R83" s="11"/>
      <c r="S83" s="11"/>
      <c r="T83" s="11"/>
      <c r="U83" s="12"/>
      <c r="V83" s="12"/>
      <c r="W83" s="12"/>
      <c r="X83" s="12"/>
      <c r="Y83" s="20"/>
      <c r="Z83" s="20"/>
      <c r="AA83" s="25"/>
      <c r="AB83" s="20"/>
      <c r="AC83" s="12"/>
      <c r="AD83" s="12"/>
      <c r="AE83" s="12"/>
      <c r="AF83" s="11"/>
      <c r="AG83" s="109"/>
      <c r="AH83" s="14"/>
      <c r="AI83" s="14"/>
      <c r="AJ83" s="14"/>
      <c r="AK83" s="14"/>
    </row>
    <row r="84" spans="1:38" s="15" customFormat="1" ht="49.5">
      <c r="A84" s="125">
        <v>1</v>
      </c>
      <c r="B84" s="18" t="s">
        <v>352</v>
      </c>
      <c r="C84" s="1" t="s">
        <v>353</v>
      </c>
      <c r="D84" s="2" t="s">
        <v>354</v>
      </c>
      <c r="E84" s="2" t="s">
        <v>355</v>
      </c>
      <c r="F84" s="2" t="s">
        <v>356</v>
      </c>
      <c r="G84" s="3">
        <v>87000</v>
      </c>
      <c r="H84" s="3">
        <f>G84-19000-1242-2300-614</f>
        <v>63844</v>
      </c>
      <c r="I84" s="21">
        <v>46975</v>
      </c>
      <c r="J84" s="21">
        <v>27975</v>
      </c>
      <c r="K84" s="20"/>
      <c r="L84" s="19">
        <v>999</v>
      </c>
      <c r="M84" s="11"/>
      <c r="N84" s="11"/>
      <c r="O84" s="11"/>
      <c r="P84" s="11"/>
      <c r="Q84" s="11"/>
      <c r="R84" s="11"/>
      <c r="S84" s="11"/>
      <c r="T84" s="11"/>
      <c r="U84" s="21">
        <f>V84+3542+17238</f>
        <v>84299.741999999998</v>
      </c>
      <c r="V84" s="21">
        <v>63519.741999999998</v>
      </c>
      <c r="W84" s="47">
        <v>0</v>
      </c>
      <c r="X84" s="47">
        <v>0</v>
      </c>
      <c r="Y84" s="20"/>
      <c r="Z84" s="20"/>
      <c r="AA84" s="19">
        <v>614</v>
      </c>
      <c r="AB84" s="20"/>
      <c r="AC84" s="21">
        <f>AD84</f>
        <v>614</v>
      </c>
      <c r="AD84" s="21">
        <f>X84+AA84</f>
        <v>614</v>
      </c>
      <c r="AE84" s="12"/>
      <c r="AF84" s="11"/>
      <c r="AG84" s="135" t="s">
        <v>76</v>
      </c>
      <c r="AH84" s="14"/>
      <c r="AI84" s="14"/>
      <c r="AJ84" s="14"/>
      <c r="AK84" s="14"/>
    </row>
    <row r="85" spans="1:38" s="15" customFormat="1" ht="22.7" customHeight="1">
      <c r="A85" s="8"/>
      <c r="B85" s="9" t="s">
        <v>75</v>
      </c>
      <c r="C85" s="10"/>
      <c r="D85" s="10"/>
      <c r="E85" s="10"/>
      <c r="F85" s="10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2"/>
      <c r="T85" s="12"/>
      <c r="U85" s="12"/>
      <c r="V85" s="12"/>
      <c r="W85" s="12"/>
      <c r="X85" s="12"/>
      <c r="Y85" s="11"/>
      <c r="Z85" s="11"/>
      <c r="AA85" s="12"/>
      <c r="AB85" s="12"/>
      <c r="AC85" s="12"/>
      <c r="AD85" s="12"/>
      <c r="AE85" s="12"/>
      <c r="AF85" s="11"/>
      <c r="AG85" s="109"/>
      <c r="AH85" s="14"/>
      <c r="AI85" s="14"/>
      <c r="AJ85" s="14"/>
      <c r="AK85" s="14"/>
      <c r="AL85" s="143"/>
    </row>
    <row r="86" spans="1:38" s="143" customFormat="1" ht="47.25">
      <c r="A86" s="135">
        <v>2</v>
      </c>
      <c r="B86" s="149" t="s">
        <v>135</v>
      </c>
      <c r="C86" s="158" t="s">
        <v>136</v>
      </c>
      <c r="D86" s="159" t="s">
        <v>137</v>
      </c>
      <c r="E86" s="160" t="s">
        <v>138</v>
      </c>
      <c r="F86" s="5" t="s">
        <v>139</v>
      </c>
      <c r="G86" s="40">
        <v>3700</v>
      </c>
      <c r="H86" s="40">
        <v>3663</v>
      </c>
      <c r="I86" s="40">
        <v>3700</v>
      </c>
      <c r="J86" s="40">
        <v>3663</v>
      </c>
      <c r="K86" s="40"/>
      <c r="L86" s="40"/>
      <c r="M86" s="40">
        <v>3100</v>
      </c>
      <c r="N86" s="40">
        <v>3100</v>
      </c>
      <c r="O86" s="40"/>
      <c r="P86" s="40"/>
      <c r="Q86" s="40">
        <f>R86</f>
        <v>3000</v>
      </c>
      <c r="R86" s="40">
        <v>3000</v>
      </c>
      <c r="S86" s="17">
        <f>T86</f>
        <v>1661.64</v>
      </c>
      <c r="T86" s="17">
        <v>1661.64</v>
      </c>
      <c r="U86" s="17">
        <v>3100</v>
      </c>
      <c r="V86" s="17">
        <v>3100</v>
      </c>
      <c r="W86" s="21">
        <f>X86</f>
        <v>560</v>
      </c>
      <c r="X86" s="21">
        <v>560</v>
      </c>
      <c r="Y86" s="40"/>
      <c r="Z86" s="40"/>
      <c r="AA86" s="17"/>
      <c r="AB86" s="17"/>
      <c r="AC86" s="21">
        <f>AD86</f>
        <v>560</v>
      </c>
      <c r="AD86" s="21">
        <v>560</v>
      </c>
      <c r="AE86" s="17"/>
      <c r="AF86" s="11"/>
      <c r="AG86" s="307" t="s">
        <v>76</v>
      </c>
      <c r="AH86" s="142"/>
      <c r="AI86" s="142"/>
      <c r="AJ86" s="142"/>
      <c r="AK86" s="142"/>
    </row>
    <row r="87" spans="1:38" s="143" customFormat="1" ht="47.25">
      <c r="A87" s="135">
        <v>3</v>
      </c>
      <c r="B87" s="149" t="s">
        <v>140</v>
      </c>
      <c r="C87" s="158" t="s">
        <v>141</v>
      </c>
      <c r="D87" s="159" t="s">
        <v>137</v>
      </c>
      <c r="E87" s="160" t="s">
        <v>138</v>
      </c>
      <c r="F87" s="5" t="s">
        <v>142</v>
      </c>
      <c r="G87" s="40">
        <v>3700</v>
      </c>
      <c r="H87" s="40">
        <v>3663</v>
      </c>
      <c r="I87" s="40">
        <v>3700</v>
      </c>
      <c r="J87" s="40">
        <v>3663</v>
      </c>
      <c r="K87" s="40"/>
      <c r="L87" s="40"/>
      <c r="M87" s="40">
        <v>3100</v>
      </c>
      <c r="N87" s="40">
        <v>3100</v>
      </c>
      <c r="O87" s="40"/>
      <c r="P87" s="40"/>
      <c r="Q87" s="40">
        <f t="shared" ref="Q87:Q88" si="48">R87</f>
        <v>3000</v>
      </c>
      <c r="R87" s="40">
        <v>3000</v>
      </c>
      <c r="S87" s="17">
        <f t="shared" ref="S87:S88" si="49">T87</f>
        <v>2093.86</v>
      </c>
      <c r="T87" s="17">
        <v>2093.86</v>
      </c>
      <c r="U87" s="17">
        <v>3100</v>
      </c>
      <c r="V87" s="17">
        <v>3100</v>
      </c>
      <c r="W87" s="21">
        <f t="shared" ref="W87:W88" si="50">X87</f>
        <v>560</v>
      </c>
      <c r="X87" s="21">
        <v>560</v>
      </c>
      <c r="Y87" s="40"/>
      <c r="Z87" s="40"/>
      <c r="AA87" s="17"/>
      <c r="AB87" s="17"/>
      <c r="AC87" s="21">
        <f t="shared" ref="AC87:AC88" si="51">AD87</f>
        <v>560</v>
      </c>
      <c r="AD87" s="21">
        <v>560</v>
      </c>
      <c r="AE87" s="17"/>
      <c r="AF87" s="11"/>
      <c r="AG87" s="307"/>
      <c r="AH87" s="142"/>
      <c r="AI87" s="142"/>
      <c r="AJ87" s="142"/>
      <c r="AK87" s="142"/>
    </row>
    <row r="88" spans="1:38" s="143" customFormat="1" ht="47.25">
      <c r="A88" s="135">
        <v>4</v>
      </c>
      <c r="B88" s="149" t="s">
        <v>143</v>
      </c>
      <c r="C88" s="158" t="s">
        <v>144</v>
      </c>
      <c r="D88" s="159" t="s">
        <v>137</v>
      </c>
      <c r="E88" s="160" t="s">
        <v>138</v>
      </c>
      <c r="F88" s="5" t="s">
        <v>145</v>
      </c>
      <c r="G88" s="40">
        <v>3700</v>
      </c>
      <c r="H88" s="40">
        <v>3663</v>
      </c>
      <c r="I88" s="40">
        <v>3700</v>
      </c>
      <c r="J88" s="40">
        <v>3663</v>
      </c>
      <c r="K88" s="40"/>
      <c r="L88" s="40"/>
      <c r="M88" s="40">
        <v>3100</v>
      </c>
      <c r="N88" s="40">
        <v>3100</v>
      </c>
      <c r="O88" s="40"/>
      <c r="P88" s="40"/>
      <c r="Q88" s="40">
        <f t="shared" si="48"/>
        <v>3000</v>
      </c>
      <c r="R88" s="40">
        <v>3000</v>
      </c>
      <c r="S88" s="17">
        <f t="shared" si="49"/>
        <v>1577.57</v>
      </c>
      <c r="T88" s="17">
        <v>1577.57</v>
      </c>
      <c r="U88" s="17">
        <v>3100</v>
      </c>
      <c r="V88" s="17">
        <v>3100</v>
      </c>
      <c r="W88" s="21">
        <f t="shared" si="50"/>
        <v>560</v>
      </c>
      <c r="X88" s="21">
        <v>560</v>
      </c>
      <c r="Y88" s="40"/>
      <c r="Z88" s="40"/>
      <c r="AA88" s="17"/>
      <c r="AB88" s="17"/>
      <c r="AC88" s="21">
        <f t="shared" si="51"/>
        <v>560</v>
      </c>
      <c r="AD88" s="21">
        <v>560</v>
      </c>
      <c r="AE88" s="17"/>
      <c r="AF88" s="11"/>
      <c r="AG88" s="307"/>
      <c r="AH88" s="142"/>
      <c r="AI88" s="142"/>
      <c r="AJ88" s="142"/>
      <c r="AK88" s="142"/>
    </row>
    <row r="89" spans="1:38" s="15" customFormat="1" ht="33">
      <c r="A89" s="8" t="s">
        <v>93</v>
      </c>
      <c r="B89" s="9" t="s">
        <v>146</v>
      </c>
      <c r="C89" s="10"/>
      <c r="D89" s="10"/>
      <c r="E89" s="10"/>
      <c r="F89" s="10"/>
      <c r="G89" s="11">
        <f>SUM(G91)</f>
        <v>33091</v>
      </c>
      <c r="H89" s="11">
        <f t="shared" ref="H89:AD89" si="52">SUM(H91)</f>
        <v>33091</v>
      </c>
      <c r="I89" s="11">
        <f t="shared" si="52"/>
        <v>29782</v>
      </c>
      <c r="J89" s="11">
        <f t="shared" si="52"/>
        <v>29782</v>
      </c>
      <c r="K89" s="20">
        <f t="shared" si="52"/>
        <v>0</v>
      </c>
      <c r="L89" s="20">
        <f t="shared" si="52"/>
        <v>0</v>
      </c>
      <c r="M89" s="11">
        <f t="shared" si="52"/>
        <v>5600</v>
      </c>
      <c r="N89" s="11">
        <f t="shared" si="52"/>
        <v>5600</v>
      </c>
      <c r="O89" s="11">
        <f t="shared" si="52"/>
        <v>0</v>
      </c>
      <c r="P89" s="11">
        <f t="shared" si="52"/>
        <v>0</v>
      </c>
      <c r="Q89" s="11">
        <f t="shared" si="52"/>
        <v>0</v>
      </c>
      <c r="R89" s="11">
        <f t="shared" si="52"/>
        <v>0</v>
      </c>
      <c r="S89" s="12">
        <f t="shared" si="52"/>
        <v>0</v>
      </c>
      <c r="T89" s="12">
        <f t="shared" si="52"/>
        <v>0</v>
      </c>
      <c r="U89" s="12">
        <f t="shared" si="52"/>
        <v>5600</v>
      </c>
      <c r="V89" s="12">
        <f t="shared" si="52"/>
        <v>5600</v>
      </c>
      <c r="W89" s="12">
        <f t="shared" si="52"/>
        <v>24180</v>
      </c>
      <c r="X89" s="12">
        <f t="shared" si="52"/>
        <v>24180</v>
      </c>
      <c r="Y89" s="20">
        <f t="shared" si="52"/>
        <v>0</v>
      </c>
      <c r="Z89" s="20">
        <f t="shared" si="52"/>
        <v>0</v>
      </c>
      <c r="AA89" s="20">
        <f t="shared" si="52"/>
        <v>0</v>
      </c>
      <c r="AB89" s="20">
        <f t="shared" si="52"/>
        <v>0</v>
      </c>
      <c r="AC89" s="12">
        <f t="shared" si="52"/>
        <v>24180</v>
      </c>
      <c r="AD89" s="12">
        <f t="shared" si="52"/>
        <v>24180</v>
      </c>
      <c r="AE89" s="12"/>
      <c r="AF89" s="11"/>
      <c r="AG89" s="109"/>
      <c r="AH89" s="14"/>
      <c r="AI89" s="14"/>
      <c r="AJ89" s="14"/>
      <c r="AK89" s="14"/>
    </row>
    <row r="90" spans="1:38" s="15" customFormat="1" ht="23.25" customHeight="1">
      <c r="A90" s="8"/>
      <c r="B90" s="9" t="s">
        <v>75</v>
      </c>
      <c r="C90" s="10"/>
      <c r="D90" s="10"/>
      <c r="E90" s="10"/>
      <c r="F90" s="10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2"/>
      <c r="T90" s="12"/>
      <c r="U90" s="12"/>
      <c r="V90" s="12"/>
      <c r="W90" s="12"/>
      <c r="X90" s="12"/>
      <c r="Y90" s="11"/>
      <c r="Z90" s="11"/>
      <c r="AA90" s="12"/>
      <c r="AB90" s="12"/>
      <c r="AC90" s="12"/>
      <c r="AD90" s="12"/>
      <c r="AE90" s="12"/>
      <c r="AF90" s="11"/>
      <c r="AG90" s="109"/>
      <c r="AH90" s="14"/>
      <c r="AI90" s="14"/>
      <c r="AJ90" s="14"/>
      <c r="AK90" s="14"/>
    </row>
    <row r="91" spans="1:38" s="143" customFormat="1" ht="48.75" customHeight="1">
      <c r="A91" s="135">
        <v>1</v>
      </c>
      <c r="B91" s="149" t="s">
        <v>147</v>
      </c>
      <c r="C91" s="158" t="s">
        <v>148</v>
      </c>
      <c r="D91" s="160" t="s">
        <v>149</v>
      </c>
      <c r="E91" s="160" t="s">
        <v>138</v>
      </c>
      <c r="F91" s="161" t="s">
        <v>150</v>
      </c>
      <c r="G91" s="40">
        <v>33091</v>
      </c>
      <c r="H91" s="40">
        <v>33091</v>
      </c>
      <c r="I91" s="40">
        <v>29782</v>
      </c>
      <c r="J91" s="40">
        <v>29782</v>
      </c>
      <c r="K91" s="40"/>
      <c r="L91" s="40"/>
      <c r="M91" s="40">
        <v>5600</v>
      </c>
      <c r="N91" s="40">
        <v>5600</v>
      </c>
      <c r="O91" s="40"/>
      <c r="P91" s="40"/>
      <c r="Q91" s="40"/>
      <c r="R91" s="40">
        <v>0</v>
      </c>
      <c r="S91" s="17"/>
      <c r="T91" s="17"/>
      <c r="U91" s="17">
        <v>5600</v>
      </c>
      <c r="V91" s="17">
        <v>5600</v>
      </c>
      <c r="W91" s="21">
        <f>X91</f>
        <v>24180</v>
      </c>
      <c r="X91" s="21">
        <v>24180</v>
      </c>
      <c r="Y91" s="40"/>
      <c r="Z91" s="40"/>
      <c r="AA91" s="17"/>
      <c r="AB91" s="17"/>
      <c r="AC91" s="21">
        <f>AD91</f>
        <v>24180</v>
      </c>
      <c r="AD91" s="21">
        <v>24180</v>
      </c>
      <c r="AE91" s="17"/>
      <c r="AF91" s="11"/>
      <c r="AG91" s="135" t="s">
        <v>76</v>
      </c>
      <c r="AH91" s="142"/>
      <c r="AI91" s="142"/>
      <c r="AJ91" s="142"/>
      <c r="AK91" s="142"/>
    </row>
    <row r="92" spans="1:38" s="15" customFormat="1" ht="33">
      <c r="A92" s="8" t="s">
        <v>115</v>
      </c>
      <c r="B92" s="9" t="s">
        <v>151</v>
      </c>
      <c r="C92" s="10"/>
      <c r="D92" s="10"/>
      <c r="E92" s="10"/>
      <c r="F92" s="10"/>
      <c r="G92" s="12">
        <f t="shared" ref="G92:W92" si="53">SUM(G94:G99)</f>
        <v>16740</v>
      </c>
      <c r="H92" s="12">
        <f t="shared" si="53"/>
        <v>16592</v>
      </c>
      <c r="I92" s="12">
        <f t="shared" si="53"/>
        <v>16830</v>
      </c>
      <c r="J92" s="12">
        <f t="shared" si="53"/>
        <v>16682</v>
      </c>
      <c r="K92" s="20">
        <f t="shared" si="53"/>
        <v>0</v>
      </c>
      <c r="L92" s="20">
        <f t="shared" si="53"/>
        <v>0</v>
      </c>
      <c r="M92" s="11">
        <f t="shared" si="53"/>
        <v>600</v>
      </c>
      <c r="N92" s="11">
        <f t="shared" si="53"/>
        <v>600</v>
      </c>
      <c r="O92" s="11">
        <f t="shared" si="53"/>
        <v>0</v>
      </c>
      <c r="P92" s="11">
        <f t="shared" si="53"/>
        <v>0</v>
      </c>
      <c r="Q92" s="11">
        <f t="shared" si="53"/>
        <v>600</v>
      </c>
      <c r="R92" s="11">
        <f t="shared" si="53"/>
        <v>600</v>
      </c>
      <c r="S92" s="11">
        <f t="shared" si="53"/>
        <v>0</v>
      </c>
      <c r="T92" s="11">
        <f t="shared" si="53"/>
        <v>0</v>
      </c>
      <c r="U92" s="12">
        <f t="shared" si="53"/>
        <v>600</v>
      </c>
      <c r="V92" s="12">
        <f t="shared" si="53"/>
        <v>600</v>
      </c>
      <c r="W92" s="12">
        <f t="shared" si="53"/>
        <v>15750</v>
      </c>
      <c r="X92" s="12">
        <f>SUM(X94:X99)</f>
        <v>15750</v>
      </c>
      <c r="Y92" s="20">
        <f t="shared" ref="Y92:AD92" si="54">SUM(Y94:Y99)</f>
        <v>0</v>
      </c>
      <c r="Z92" s="20">
        <f t="shared" si="54"/>
        <v>0</v>
      </c>
      <c r="AA92" s="20">
        <f t="shared" si="54"/>
        <v>0</v>
      </c>
      <c r="AB92" s="20">
        <f t="shared" si="54"/>
        <v>0</v>
      </c>
      <c r="AC92" s="12">
        <f t="shared" si="54"/>
        <v>15750</v>
      </c>
      <c r="AD92" s="12">
        <f t="shared" si="54"/>
        <v>15750</v>
      </c>
      <c r="AE92" s="12"/>
      <c r="AF92" s="11"/>
      <c r="AG92" s="109"/>
      <c r="AH92" s="14"/>
      <c r="AI92" s="14"/>
      <c r="AJ92" s="14"/>
      <c r="AK92" s="14"/>
      <c r="AL92" s="143"/>
    </row>
    <row r="93" spans="1:38" s="15" customFormat="1" ht="23.25" customHeight="1">
      <c r="A93" s="8"/>
      <c r="B93" s="9" t="s">
        <v>75</v>
      </c>
      <c r="C93" s="10"/>
      <c r="D93" s="10"/>
      <c r="E93" s="10"/>
      <c r="F93" s="10"/>
      <c r="G93" s="12"/>
      <c r="H93" s="12"/>
      <c r="I93" s="12"/>
      <c r="J93" s="12"/>
      <c r="K93" s="11"/>
      <c r="L93" s="11"/>
      <c r="M93" s="11"/>
      <c r="N93" s="11"/>
      <c r="O93" s="11"/>
      <c r="P93" s="11"/>
      <c r="Q93" s="11"/>
      <c r="R93" s="11"/>
      <c r="S93" s="12"/>
      <c r="T93" s="12"/>
      <c r="U93" s="12"/>
      <c r="V93" s="12"/>
      <c r="W93" s="12"/>
      <c r="X93" s="12"/>
      <c r="Y93" s="11"/>
      <c r="Z93" s="11"/>
      <c r="AA93" s="12"/>
      <c r="AB93" s="12"/>
      <c r="AC93" s="12"/>
      <c r="AD93" s="12"/>
      <c r="AE93" s="12"/>
      <c r="AF93" s="11"/>
      <c r="AG93" s="109"/>
      <c r="AH93" s="14"/>
      <c r="AI93" s="14"/>
      <c r="AJ93" s="14"/>
      <c r="AK93" s="14"/>
      <c r="AL93" s="143"/>
    </row>
    <row r="94" spans="1:38" s="143" customFormat="1" ht="31.5">
      <c r="A94" s="135">
        <v>1</v>
      </c>
      <c r="B94" s="149" t="s">
        <v>152</v>
      </c>
      <c r="C94" s="5" t="s">
        <v>153</v>
      </c>
      <c r="D94" s="5" t="s">
        <v>154</v>
      </c>
      <c r="E94" s="5" t="s">
        <v>155</v>
      </c>
      <c r="F94" s="5" t="s">
        <v>156</v>
      </c>
      <c r="G94" s="17">
        <v>4080</v>
      </c>
      <c r="H94" s="17">
        <v>4045</v>
      </c>
      <c r="I94" s="17">
        <v>4080</v>
      </c>
      <c r="J94" s="17">
        <v>4045</v>
      </c>
      <c r="K94" s="40"/>
      <c r="L94" s="40"/>
      <c r="M94" s="40">
        <v>200</v>
      </c>
      <c r="N94" s="40">
        <v>200</v>
      </c>
      <c r="O94" s="40"/>
      <c r="P94" s="40"/>
      <c r="Q94" s="40">
        <f>R94</f>
        <v>200</v>
      </c>
      <c r="R94" s="40">
        <v>200</v>
      </c>
      <c r="S94" s="17"/>
      <c r="T94" s="17"/>
      <c r="U94" s="17">
        <v>200</v>
      </c>
      <c r="V94" s="17">
        <v>200</v>
      </c>
      <c r="W94" s="21">
        <f>X94</f>
        <v>3800</v>
      </c>
      <c r="X94" s="21">
        <v>3800</v>
      </c>
      <c r="Y94" s="40"/>
      <c r="Z94" s="40"/>
      <c r="AA94" s="17"/>
      <c r="AB94" s="17"/>
      <c r="AC94" s="21">
        <f>AD94</f>
        <v>3800</v>
      </c>
      <c r="AD94" s="21">
        <v>3800</v>
      </c>
      <c r="AE94" s="17"/>
      <c r="AF94" s="11"/>
      <c r="AG94" s="307" t="s">
        <v>76</v>
      </c>
      <c r="AH94" s="142"/>
      <c r="AI94" s="142"/>
      <c r="AJ94" s="142"/>
      <c r="AK94" s="142"/>
      <c r="AL94" s="162"/>
    </row>
    <row r="95" spans="1:38" s="143" customFormat="1" ht="47.25">
      <c r="A95" s="135">
        <v>2</v>
      </c>
      <c r="B95" s="149" t="s">
        <v>157</v>
      </c>
      <c r="C95" s="5" t="s">
        <v>158</v>
      </c>
      <c r="D95" s="5" t="s">
        <v>159</v>
      </c>
      <c r="E95" s="5" t="s">
        <v>155</v>
      </c>
      <c r="F95" s="5" t="s">
        <v>160</v>
      </c>
      <c r="G95" s="17">
        <v>4260</v>
      </c>
      <c r="H95" s="17">
        <v>4225</v>
      </c>
      <c r="I95" s="17">
        <v>4350</v>
      </c>
      <c r="J95" s="17">
        <v>4315</v>
      </c>
      <c r="K95" s="40"/>
      <c r="L95" s="40"/>
      <c r="M95" s="40">
        <v>200</v>
      </c>
      <c r="N95" s="40">
        <v>200</v>
      </c>
      <c r="O95" s="40"/>
      <c r="P95" s="40"/>
      <c r="Q95" s="40">
        <f t="shared" ref="Q95:Q99" si="55">R95</f>
        <v>200</v>
      </c>
      <c r="R95" s="40">
        <v>200</v>
      </c>
      <c r="S95" s="17"/>
      <c r="T95" s="17"/>
      <c r="U95" s="17">
        <v>200</v>
      </c>
      <c r="V95" s="17">
        <v>200</v>
      </c>
      <c r="W95" s="21">
        <f t="shared" ref="W95:W99" si="56">X95</f>
        <v>4000</v>
      </c>
      <c r="X95" s="21">
        <v>4000</v>
      </c>
      <c r="Y95" s="40"/>
      <c r="Z95" s="40"/>
      <c r="AA95" s="17"/>
      <c r="AB95" s="17"/>
      <c r="AC95" s="21">
        <f t="shared" ref="AC95:AC99" si="57">AD95</f>
        <v>4000</v>
      </c>
      <c r="AD95" s="21">
        <v>4000</v>
      </c>
      <c r="AE95" s="17"/>
      <c r="AF95" s="11"/>
      <c r="AG95" s="307"/>
      <c r="AH95" s="142"/>
      <c r="AI95" s="142"/>
      <c r="AJ95" s="142"/>
      <c r="AK95" s="142"/>
      <c r="AL95" s="162"/>
    </row>
    <row r="96" spans="1:38" s="143" customFormat="1" ht="31.5">
      <c r="A96" s="135">
        <v>3</v>
      </c>
      <c r="B96" s="149" t="s">
        <v>161</v>
      </c>
      <c r="C96" s="5" t="s">
        <v>158</v>
      </c>
      <c r="D96" s="5" t="s">
        <v>162</v>
      </c>
      <c r="E96" s="5" t="s">
        <v>155</v>
      </c>
      <c r="F96" s="5" t="s">
        <v>163</v>
      </c>
      <c r="G96" s="17">
        <v>2020</v>
      </c>
      <c r="H96" s="17">
        <v>2005</v>
      </c>
      <c r="I96" s="17">
        <v>2020</v>
      </c>
      <c r="J96" s="17">
        <v>2005</v>
      </c>
      <c r="K96" s="40"/>
      <c r="L96" s="40"/>
      <c r="M96" s="40">
        <v>50</v>
      </c>
      <c r="N96" s="40">
        <v>50</v>
      </c>
      <c r="O96" s="40"/>
      <c r="P96" s="40"/>
      <c r="Q96" s="40">
        <f t="shared" si="55"/>
        <v>50</v>
      </c>
      <c r="R96" s="40">
        <v>50</v>
      </c>
      <c r="S96" s="17"/>
      <c r="T96" s="17"/>
      <c r="U96" s="17">
        <v>50</v>
      </c>
      <c r="V96" s="17">
        <v>50</v>
      </c>
      <c r="W96" s="21">
        <f t="shared" si="56"/>
        <v>1900</v>
      </c>
      <c r="X96" s="21">
        <v>1900</v>
      </c>
      <c r="Y96" s="40"/>
      <c r="Z96" s="40"/>
      <c r="AA96" s="17"/>
      <c r="AB96" s="17"/>
      <c r="AC96" s="21">
        <f t="shared" si="57"/>
        <v>1900</v>
      </c>
      <c r="AD96" s="21">
        <v>1900</v>
      </c>
      <c r="AE96" s="17"/>
      <c r="AF96" s="11"/>
      <c r="AG96" s="307"/>
      <c r="AH96" s="142"/>
      <c r="AI96" s="142"/>
      <c r="AJ96" s="142"/>
      <c r="AK96" s="142"/>
      <c r="AL96" s="162"/>
    </row>
    <row r="97" spans="1:42" s="143" customFormat="1" ht="31.5">
      <c r="A97" s="135">
        <v>4</v>
      </c>
      <c r="B97" s="149" t="s">
        <v>164</v>
      </c>
      <c r="C97" s="5" t="s">
        <v>165</v>
      </c>
      <c r="D97" s="5" t="s">
        <v>162</v>
      </c>
      <c r="E97" s="5" t="s">
        <v>155</v>
      </c>
      <c r="F97" s="5" t="s">
        <v>166</v>
      </c>
      <c r="G97" s="17">
        <v>2180</v>
      </c>
      <c r="H97" s="17">
        <v>2160</v>
      </c>
      <c r="I97" s="17">
        <v>2180</v>
      </c>
      <c r="J97" s="17">
        <v>2160</v>
      </c>
      <c r="K97" s="40"/>
      <c r="L97" s="40"/>
      <c r="M97" s="40">
        <v>50</v>
      </c>
      <c r="N97" s="40">
        <v>50</v>
      </c>
      <c r="O97" s="40"/>
      <c r="P97" s="40"/>
      <c r="Q97" s="40">
        <f t="shared" si="55"/>
        <v>50</v>
      </c>
      <c r="R97" s="40">
        <v>50</v>
      </c>
      <c r="S97" s="17"/>
      <c r="T97" s="17"/>
      <c r="U97" s="17">
        <v>50</v>
      </c>
      <c r="V97" s="17">
        <v>50</v>
      </c>
      <c r="W97" s="21">
        <f t="shared" si="56"/>
        <v>2050</v>
      </c>
      <c r="X97" s="21">
        <v>2050</v>
      </c>
      <c r="Y97" s="40"/>
      <c r="Z97" s="40"/>
      <c r="AA97" s="17"/>
      <c r="AB97" s="17"/>
      <c r="AC97" s="21">
        <f t="shared" si="57"/>
        <v>2050</v>
      </c>
      <c r="AD97" s="21">
        <v>2050</v>
      </c>
      <c r="AE97" s="17"/>
      <c r="AF97" s="11"/>
      <c r="AG97" s="307"/>
      <c r="AH97" s="142"/>
      <c r="AI97" s="142"/>
      <c r="AJ97" s="142"/>
      <c r="AK97" s="142"/>
      <c r="AL97" s="162"/>
    </row>
    <row r="98" spans="1:42" s="143" customFormat="1" ht="31.5">
      <c r="A98" s="135">
        <v>5</v>
      </c>
      <c r="B98" s="149" t="s">
        <v>167</v>
      </c>
      <c r="C98" s="5" t="s">
        <v>168</v>
      </c>
      <c r="D98" s="5" t="s">
        <v>162</v>
      </c>
      <c r="E98" s="5" t="s">
        <v>155</v>
      </c>
      <c r="F98" s="5" t="s">
        <v>169</v>
      </c>
      <c r="G98" s="17">
        <v>2150</v>
      </c>
      <c r="H98" s="17">
        <v>2130</v>
      </c>
      <c r="I98" s="17">
        <v>2150</v>
      </c>
      <c r="J98" s="17">
        <v>2130</v>
      </c>
      <c r="K98" s="40"/>
      <c r="L98" s="40"/>
      <c r="M98" s="40">
        <v>50</v>
      </c>
      <c r="N98" s="40">
        <v>50</v>
      </c>
      <c r="O98" s="40"/>
      <c r="P98" s="40"/>
      <c r="Q98" s="40">
        <f t="shared" si="55"/>
        <v>50</v>
      </c>
      <c r="R98" s="40">
        <v>50</v>
      </c>
      <c r="S98" s="17"/>
      <c r="T98" s="17"/>
      <c r="U98" s="17">
        <v>50</v>
      </c>
      <c r="V98" s="17">
        <v>50</v>
      </c>
      <c r="W98" s="21">
        <f t="shared" si="56"/>
        <v>2050</v>
      </c>
      <c r="X98" s="21">
        <v>2050</v>
      </c>
      <c r="Y98" s="40"/>
      <c r="Z98" s="40"/>
      <c r="AA98" s="17"/>
      <c r="AB98" s="17"/>
      <c r="AC98" s="21">
        <f t="shared" si="57"/>
        <v>2050</v>
      </c>
      <c r="AD98" s="21">
        <v>2050</v>
      </c>
      <c r="AE98" s="17"/>
      <c r="AF98" s="11"/>
      <c r="AG98" s="307"/>
      <c r="AH98" s="142"/>
      <c r="AI98" s="142"/>
      <c r="AJ98" s="142"/>
      <c r="AK98" s="142"/>
      <c r="AL98" s="162"/>
    </row>
    <row r="99" spans="1:42" s="143" customFormat="1" ht="31.5">
      <c r="A99" s="135">
        <v>6</v>
      </c>
      <c r="B99" s="149" t="s">
        <v>170</v>
      </c>
      <c r="C99" s="5" t="s">
        <v>171</v>
      </c>
      <c r="D99" s="5" t="s">
        <v>162</v>
      </c>
      <c r="E99" s="5" t="s">
        <v>155</v>
      </c>
      <c r="F99" s="5" t="s">
        <v>172</v>
      </c>
      <c r="G99" s="17">
        <v>2050</v>
      </c>
      <c r="H99" s="17">
        <v>2027</v>
      </c>
      <c r="I99" s="17">
        <v>2050</v>
      </c>
      <c r="J99" s="17">
        <v>2027</v>
      </c>
      <c r="K99" s="40"/>
      <c r="L99" s="40"/>
      <c r="M99" s="40">
        <v>50</v>
      </c>
      <c r="N99" s="40">
        <v>50</v>
      </c>
      <c r="O99" s="40"/>
      <c r="P99" s="40"/>
      <c r="Q99" s="40">
        <f t="shared" si="55"/>
        <v>50</v>
      </c>
      <c r="R99" s="40">
        <v>50</v>
      </c>
      <c r="S99" s="17"/>
      <c r="T99" s="17"/>
      <c r="U99" s="17">
        <v>50</v>
      </c>
      <c r="V99" s="17">
        <v>50</v>
      </c>
      <c r="W99" s="21">
        <f t="shared" si="56"/>
        <v>1950</v>
      </c>
      <c r="X99" s="21">
        <v>1950</v>
      </c>
      <c r="Y99" s="40"/>
      <c r="Z99" s="40"/>
      <c r="AA99" s="17"/>
      <c r="AB99" s="17"/>
      <c r="AC99" s="21">
        <f t="shared" si="57"/>
        <v>1950</v>
      </c>
      <c r="AD99" s="21">
        <v>1950</v>
      </c>
      <c r="AE99" s="17"/>
      <c r="AF99" s="11"/>
      <c r="AG99" s="307"/>
      <c r="AH99" s="142"/>
      <c r="AI99" s="142"/>
      <c r="AJ99" s="142"/>
      <c r="AK99" s="142"/>
      <c r="AL99" s="162"/>
    </row>
    <row r="100" spans="1:42" s="15" customFormat="1" ht="28.5" customHeight="1">
      <c r="A100" s="8" t="s">
        <v>127</v>
      </c>
      <c r="B100" s="9" t="s">
        <v>337</v>
      </c>
      <c r="C100" s="10"/>
      <c r="D100" s="10"/>
      <c r="E100" s="10"/>
      <c r="F100" s="10"/>
      <c r="G100" s="12">
        <f>SUM(G101:G103)</f>
        <v>14409.1</v>
      </c>
      <c r="H100" s="12">
        <f t="shared" ref="H100:AC100" si="58">SUM(H101:H103)</f>
        <v>9384.1</v>
      </c>
      <c r="I100" s="12">
        <f t="shared" si="58"/>
        <v>14409.1</v>
      </c>
      <c r="J100" s="12">
        <f t="shared" si="58"/>
        <v>9384.1</v>
      </c>
      <c r="K100" s="20">
        <f t="shared" si="58"/>
        <v>0</v>
      </c>
      <c r="L100" s="20">
        <f t="shared" si="58"/>
        <v>0</v>
      </c>
      <c r="M100" s="20">
        <f t="shared" si="58"/>
        <v>0</v>
      </c>
      <c r="N100" s="20">
        <f t="shared" si="58"/>
        <v>0</v>
      </c>
      <c r="O100" s="20">
        <f t="shared" si="58"/>
        <v>0</v>
      </c>
      <c r="P100" s="20">
        <f t="shared" si="58"/>
        <v>0</v>
      </c>
      <c r="Q100" s="20">
        <f t="shared" si="58"/>
        <v>0</v>
      </c>
      <c r="R100" s="20">
        <f t="shared" si="58"/>
        <v>0</v>
      </c>
      <c r="S100" s="20">
        <f t="shared" si="58"/>
        <v>0</v>
      </c>
      <c r="T100" s="20">
        <f t="shared" si="58"/>
        <v>0</v>
      </c>
      <c r="U100" s="20">
        <f t="shared" si="58"/>
        <v>0</v>
      </c>
      <c r="V100" s="20">
        <f t="shared" si="58"/>
        <v>0</v>
      </c>
      <c r="W100" s="12">
        <f t="shared" si="58"/>
        <v>153</v>
      </c>
      <c r="X100" s="12">
        <f t="shared" si="58"/>
        <v>153</v>
      </c>
      <c r="Y100" s="20">
        <f t="shared" si="58"/>
        <v>0</v>
      </c>
      <c r="Z100" s="20">
        <f t="shared" si="58"/>
        <v>0</v>
      </c>
      <c r="AA100" s="12">
        <f>SUM(AA101:AA103)</f>
        <v>847</v>
      </c>
      <c r="AB100" s="20">
        <f t="shared" si="58"/>
        <v>0</v>
      </c>
      <c r="AC100" s="12">
        <f t="shared" si="58"/>
        <v>1000</v>
      </c>
      <c r="AD100" s="12">
        <f>SUM(AD101:AD103)</f>
        <v>1000</v>
      </c>
      <c r="AE100" s="12"/>
      <c r="AF100" s="11"/>
      <c r="AG100" s="109"/>
      <c r="AH100" s="14"/>
      <c r="AI100" s="14"/>
      <c r="AJ100" s="14"/>
      <c r="AK100" s="14"/>
      <c r="AL100" s="78"/>
    </row>
    <row r="101" spans="1:42" s="143" customFormat="1" ht="82.5">
      <c r="A101" s="135">
        <v>1</v>
      </c>
      <c r="B101" s="149" t="s">
        <v>338</v>
      </c>
      <c r="C101" s="5"/>
      <c r="D101" s="5"/>
      <c r="E101" s="5"/>
      <c r="F101" s="6" t="s">
        <v>393</v>
      </c>
      <c r="G101" s="17">
        <v>5190.1000000000004</v>
      </c>
      <c r="H101" s="17">
        <v>5175.1000000000004</v>
      </c>
      <c r="I101" s="17">
        <v>5190.1000000000004</v>
      </c>
      <c r="J101" s="17">
        <v>5175.1000000000004</v>
      </c>
      <c r="K101" s="40"/>
      <c r="L101" s="40"/>
      <c r="M101" s="40"/>
      <c r="N101" s="40"/>
      <c r="O101" s="40"/>
      <c r="P101" s="40"/>
      <c r="Q101" s="40"/>
      <c r="R101" s="40"/>
      <c r="S101" s="17"/>
      <c r="T101" s="17"/>
      <c r="U101" s="17"/>
      <c r="V101" s="17"/>
      <c r="W101" s="21">
        <v>153</v>
      </c>
      <c r="X101" s="21">
        <v>153</v>
      </c>
      <c r="Y101" s="40"/>
      <c r="Z101" s="40"/>
      <c r="AA101" s="17">
        <v>347</v>
      </c>
      <c r="AB101" s="17"/>
      <c r="AC101" s="21">
        <v>500</v>
      </c>
      <c r="AD101" s="21">
        <v>500</v>
      </c>
      <c r="AE101" s="17"/>
      <c r="AF101" s="11"/>
      <c r="AG101" s="137"/>
      <c r="AH101" s="142"/>
      <c r="AI101" s="142"/>
      <c r="AJ101" s="142"/>
      <c r="AK101" s="142"/>
      <c r="AL101" s="162"/>
    </row>
    <row r="102" spans="1:42" s="168" customFormat="1" ht="37.5">
      <c r="A102" s="163">
        <v>2</v>
      </c>
      <c r="B102" s="164" t="s">
        <v>371</v>
      </c>
      <c r="C102" s="165"/>
      <c r="D102" s="165"/>
      <c r="E102" s="165"/>
      <c r="F102" s="6"/>
      <c r="G102" s="16">
        <v>8000</v>
      </c>
      <c r="H102" s="16">
        <v>3000</v>
      </c>
      <c r="I102" s="16">
        <v>8000</v>
      </c>
      <c r="J102" s="16">
        <v>3000</v>
      </c>
      <c r="K102" s="48"/>
      <c r="L102" s="48"/>
      <c r="M102" s="48"/>
      <c r="N102" s="48"/>
      <c r="O102" s="48"/>
      <c r="P102" s="48"/>
      <c r="Q102" s="48"/>
      <c r="R102" s="48"/>
      <c r="S102" s="16"/>
      <c r="T102" s="16"/>
      <c r="U102" s="16"/>
      <c r="V102" s="16"/>
      <c r="W102" s="20">
        <f>X102</f>
        <v>0</v>
      </c>
      <c r="X102" s="20">
        <v>0</v>
      </c>
      <c r="Y102" s="48"/>
      <c r="Z102" s="48"/>
      <c r="AA102" s="16">
        <v>300</v>
      </c>
      <c r="AB102" s="16"/>
      <c r="AC102" s="16">
        <f>AD102</f>
        <v>300</v>
      </c>
      <c r="AD102" s="16">
        <f>X102+AA102</f>
        <v>300</v>
      </c>
      <c r="AE102" s="16"/>
      <c r="AF102" s="11"/>
      <c r="AG102" s="166"/>
      <c r="AH102" s="152"/>
      <c r="AI102" s="152"/>
      <c r="AJ102" s="152"/>
      <c r="AK102" s="152"/>
      <c r="AL102" s="167"/>
    </row>
    <row r="103" spans="1:42" s="143" customFormat="1" ht="66">
      <c r="A103" s="135">
        <v>3</v>
      </c>
      <c r="B103" s="149" t="s">
        <v>339</v>
      </c>
      <c r="C103" s="5"/>
      <c r="D103" s="5"/>
      <c r="E103" s="5"/>
      <c r="F103" s="6" t="s">
        <v>392</v>
      </c>
      <c r="G103" s="17">
        <v>1219</v>
      </c>
      <c r="H103" s="17">
        <v>1209</v>
      </c>
      <c r="I103" s="17">
        <v>1219</v>
      </c>
      <c r="J103" s="17">
        <v>1209</v>
      </c>
      <c r="K103" s="40"/>
      <c r="L103" s="40"/>
      <c r="M103" s="40"/>
      <c r="N103" s="40"/>
      <c r="O103" s="40"/>
      <c r="P103" s="40"/>
      <c r="Q103" s="40"/>
      <c r="R103" s="40"/>
      <c r="S103" s="17"/>
      <c r="T103" s="17"/>
      <c r="U103" s="17"/>
      <c r="V103" s="17"/>
      <c r="W103" s="20">
        <v>0</v>
      </c>
      <c r="X103" s="20">
        <v>0</v>
      </c>
      <c r="Y103" s="40"/>
      <c r="Z103" s="40"/>
      <c r="AA103" s="17">
        <v>200</v>
      </c>
      <c r="AB103" s="17"/>
      <c r="AC103" s="21">
        <v>200</v>
      </c>
      <c r="AD103" s="21">
        <v>200</v>
      </c>
      <c r="AE103" s="17"/>
      <c r="AF103" s="11"/>
      <c r="AG103" s="137"/>
      <c r="AH103" s="142"/>
      <c r="AI103" s="142"/>
      <c r="AJ103" s="142"/>
      <c r="AK103" s="142"/>
      <c r="AL103" s="162"/>
    </row>
    <row r="104" spans="1:42" s="15" customFormat="1" ht="23.25" customHeight="1">
      <c r="A104" s="8"/>
      <c r="B104" s="9"/>
      <c r="C104" s="10"/>
      <c r="D104" s="10"/>
      <c r="E104" s="10"/>
      <c r="F104" s="10"/>
      <c r="G104" s="12"/>
      <c r="H104" s="12"/>
      <c r="I104" s="12"/>
      <c r="J104" s="12"/>
      <c r="K104" s="11"/>
      <c r="L104" s="11"/>
      <c r="M104" s="11"/>
      <c r="N104" s="11"/>
      <c r="O104" s="11"/>
      <c r="P104" s="11"/>
      <c r="Q104" s="11"/>
      <c r="R104" s="11"/>
      <c r="S104" s="12"/>
      <c r="T104" s="12"/>
      <c r="U104" s="12"/>
      <c r="V104" s="12"/>
      <c r="W104" s="12"/>
      <c r="X104" s="12"/>
      <c r="Y104" s="11"/>
      <c r="Z104" s="11"/>
      <c r="AA104" s="12"/>
      <c r="AB104" s="12"/>
      <c r="AC104" s="12"/>
      <c r="AD104" s="12"/>
      <c r="AE104" s="12"/>
      <c r="AF104" s="11"/>
      <c r="AG104" s="13"/>
      <c r="AH104" s="14"/>
      <c r="AI104" s="14"/>
      <c r="AJ104" s="14"/>
      <c r="AK104" s="14">
        <f>AA105-AB105</f>
        <v>-6685</v>
      </c>
    </row>
    <row r="105" spans="1:42" s="15" customFormat="1" ht="29.25" customHeight="1">
      <c r="A105" s="8" t="s">
        <v>273</v>
      </c>
      <c r="B105" s="9" t="s">
        <v>173</v>
      </c>
      <c r="C105" s="10"/>
      <c r="D105" s="10"/>
      <c r="E105" s="10"/>
      <c r="F105" s="10"/>
      <c r="G105" s="12">
        <f t="shared" ref="G105" si="59">G106+G107</f>
        <v>107674</v>
      </c>
      <c r="H105" s="12">
        <f t="shared" ref="H105" si="60">H106+H107</f>
        <v>107258</v>
      </c>
      <c r="I105" s="12">
        <f t="shared" ref="I105" si="61">I106+I107</f>
        <v>102585</v>
      </c>
      <c r="J105" s="12">
        <f t="shared" ref="J105" si="62">J106+J107</f>
        <v>102169</v>
      </c>
      <c r="K105" s="20">
        <f t="shared" ref="K105" si="63">K106+K107</f>
        <v>0</v>
      </c>
      <c r="L105" s="20">
        <f t="shared" ref="L105" si="64">L106+L107</f>
        <v>0</v>
      </c>
      <c r="M105" s="12">
        <f t="shared" ref="M105" si="65">M106+M107</f>
        <v>27022</v>
      </c>
      <c r="N105" s="12">
        <f t="shared" ref="N105" si="66">N106+N107</f>
        <v>27022</v>
      </c>
      <c r="O105" s="12">
        <f t="shared" ref="O105" si="67">O106+O107</f>
        <v>0</v>
      </c>
      <c r="P105" s="12">
        <f t="shared" ref="P105" si="68">P106+P107</f>
        <v>0</v>
      </c>
      <c r="Q105" s="12">
        <f t="shared" ref="Q105" si="69">Q106+Q107</f>
        <v>18722</v>
      </c>
      <c r="R105" s="12">
        <f t="shared" ref="R105" si="70">R106+R107</f>
        <v>18722</v>
      </c>
      <c r="S105" s="12">
        <f t="shared" ref="S105" si="71">S106+S107</f>
        <v>8858.1899999999987</v>
      </c>
      <c r="T105" s="12">
        <f t="shared" ref="T105" si="72">T106+T107</f>
        <v>8858.1899999999987</v>
      </c>
      <c r="U105" s="12">
        <f t="shared" ref="U105" si="73">U106+U107</f>
        <v>27022</v>
      </c>
      <c r="V105" s="12">
        <f t="shared" ref="V105" si="74">V106+V107</f>
        <v>27022</v>
      </c>
      <c r="W105" s="12">
        <f t="shared" ref="W105" si="75">W106+W107</f>
        <v>53190.762000000002</v>
      </c>
      <c r="X105" s="43">
        <f t="shared" ref="X105" si="76">X106+X107</f>
        <v>53190.762000000002</v>
      </c>
      <c r="Y105" s="20">
        <f t="shared" ref="Y105" si="77">Y106+Y107</f>
        <v>0</v>
      </c>
      <c r="Z105" s="20">
        <f t="shared" ref="Z105" si="78">Z106+Z107</f>
        <v>0</v>
      </c>
      <c r="AA105" s="12">
        <f t="shared" ref="AA105:AC105" si="79">AA106+AA107</f>
        <v>500</v>
      </c>
      <c r="AB105" s="12">
        <f>AB106+AB107</f>
        <v>7185</v>
      </c>
      <c r="AC105" s="12">
        <f t="shared" si="79"/>
        <v>46505.762000000002</v>
      </c>
      <c r="AD105" s="43">
        <f>AD106+AD107</f>
        <v>46505.762000000002</v>
      </c>
      <c r="AE105" s="12"/>
      <c r="AF105" s="11"/>
      <c r="AG105" s="120"/>
      <c r="AH105" s="14"/>
      <c r="AI105" s="14"/>
      <c r="AJ105" s="14"/>
      <c r="AK105" s="169" t="s">
        <v>357</v>
      </c>
      <c r="AL105" s="77">
        <f>AD105-X105</f>
        <v>-6685</v>
      </c>
    </row>
    <row r="106" spans="1:42" s="15" customFormat="1" ht="33">
      <c r="A106" s="8" t="s">
        <v>69</v>
      </c>
      <c r="B106" s="9" t="s">
        <v>70</v>
      </c>
      <c r="C106" s="10"/>
      <c r="D106" s="10"/>
      <c r="E106" s="10"/>
      <c r="F106" s="10"/>
      <c r="G106" s="12">
        <v>13923</v>
      </c>
      <c r="H106" s="12">
        <v>13923</v>
      </c>
      <c r="I106" s="12">
        <v>13923</v>
      </c>
      <c r="J106" s="12">
        <v>13923</v>
      </c>
      <c r="K106" s="11"/>
      <c r="L106" s="11"/>
      <c r="M106" s="11">
        <v>9250</v>
      </c>
      <c r="N106" s="11">
        <v>9250</v>
      </c>
      <c r="O106" s="11"/>
      <c r="P106" s="11"/>
      <c r="Q106" s="11">
        <f>R106</f>
        <v>3450</v>
      </c>
      <c r="R106" s="11">
        <v>3450</v>
      </c>
      <c r="S106" s="12">
        <f>T106</f>
        <v>0</v>
      </c>
      <c r="T106" s="12">
        <v>0</v>
      </c>
      <c r="U106" s="12">
        <v>9250</v>
      </c>
      <c r="V106" s="12">
        <v>9250</v>
      </c>
      <c r="W106" s="43">
        <f>X106</f>
        <v>4673</v>
      </c>
      <c r="X106" s="43">
        <v>4673</v>
      </c>
      <c r="Y106" s="75"/>
      <c r="Z106" s="75"/>
      <c r="AA106" s="43"/>
      <c r="AB106" s="43">
        <v>4673</v>
      </c>
      <c r="AC106" s="75">
        <f>AD106</f>
        <v>0</v>
      </c>
      <c r="AD106" s="75">
        <f>X106-AB106</f>
        <v>0</v>
      </c>
      <c r="AE106" s="12"/>
      <c r="AF106" s="11"/>
      <c r="AG106" s="109"/>
      <c r="AH106" s="14"/>
      <c r="AI106" s="14"/>
      <c r="AJ106" s="14"/>
      <c r="AK106" s="14">
        <f>AA105-AB105</f>
        <v>-6685</v>
      </c>
      <c r="AN106" s="78">
        <v>2101.05726</v>
      </c>
      <c r="AO106" s="78">
        <v>88.706599999999995</v>
      </c>
      <c r="AP106" s="15" t="s">
        <v>387</v>
      </c>
    </row>
    <row r="107" spans="1:42" s="15" customFormat="1" ht="25.5" customHeight="1">
      <c r="A107" s="8" t="s">
        <v>71</v>
      </c>
      <c r="B107" s="9" t="s">
        <v>133</v>
      </c>
      <c r="C107" s="10"/>
      <c r="D107" s="10"/>
      <c r="E107" s="10"/>
      <c r="F107" s="10"/>
      <c r="G107" s="12">
        <f>G108+G113+G120+G123</f>
        <v>93751</v>
      </c>
      <c r="H107" s="12">
        <f t="shared" ref="H107:AC107" si="80">H108+H113+H120+H123</f>
        <v>93335</v>
      </c>
      <c r="I107" s="12">
        <f t="shared" si="80"/>
        <v>88662</v>
      </c>
      <c r="J107" s="12">
        <f t="shared" si="80"/>
        <v>88246</v>
      </c>
      <c r="K107" s="20">
        <f t="shared" si="80"/>
        <v>0</v>
      </c>
      <c r="L107" s="20">
        <f t="shared" si="80"/>
        <v>0</v>
      </c>
      <c r="M107" s="12">
        <f t="shared" si="80"/>
        <v>17772</v>
      </c>
      <c r="N107" s="12">
        <f t="shared" si="80"/>
        <v>17772</v>
      </c>
      <c r="O107" s="12">
        <f t="shared" si="80"/>
        <v>0</v>
      </c>
      <c r="P107" s="12">
        <f t="shared" si="80"/>
        <v>0</v>
      </c>
      <c r="Q107" s="12">
        <f t="shared" si="80"/>
        <v>15272</v>
      </c>
      <c r="R107" s="12">
        <f t="shared" si="80"/>
        <v>15272</v>
      </c>
      <c r="S107" s="12">
        <f t="shared" si="80"/>
        <v>8858.1899999999987</v>
      </c>
      <c r="T107" s="12">
        <f t="shared" si="80"/>
        <v>8858.1899999999987</v>
      </c>
      <c r="U107" s="12">
        <f t="shared" si="80"/>
        <v>17772</v>
      </c>
      <c r="V107" s="12">
        <f t="shared" si="80"/>
        <v>17772</v>
      </c>
      <c r="W107" s="12">
        <f t="shared" si="80"/>
        <v>48517.762000000002</v>
      </c>
      <c r="X107" s="12">
        <f t="shared" si="80"/>
        <v>48517.762000000002</v>
      </c>
      <c r="Y107" s="20">
        <f t="shared" si="80"/>
        <v>0</v>
      </c>
      <c r="Z107" s="20">
        <f t="shared" si="80"/>
        <v>0</v>
      </c>
      <c r="AA107" s="12">
        <f t="shared" si="80"/>
        <v>500</v>
      </c>
      <c r="AB107" s="12">
        <f t="shared" si="80"/>
        <v>2512</v>
      </c>
      <c r="AC107" s="12">
        <f t="shared" si="80"/>
        <v>46505.762000000002</v>
      </c>
      <c r="AD107" s="12">
        <f>AD108+AD113+AD120+AD123</f>
        <v>46505.762000000002</v>
      </c>
      <c r="AE107" s="12"/>
      <c r="AF107" s="11"/>
      <c r="AG107" s="109"/>
      <c r="AH107" s="14"/>
      <c r="AI107" s="14"/>
      <c r="AJ107" s="14"/>
      <c r="AK107" s="14"/>
      <c r="AN107" s="15">
        <v>4673</v>
      </c>
      <c r="AO107" s="15">
        <v>0</v>
      </c>
      <c r="AP107" s="15">
        <v>2019</v>
      </c>
    </row>
    <row r="108" spans="1:42" s="15" customFormat="1" ht="49.5">
      <c r="A108" s="8" t="s">
        <v>73</v>
      </c>
      <c r="B108" s="9" t="s">
        <v>74</v>
      </c>
      <c r="C108" s="10"/>
      <c r="D108" s="10"/>
      <c r="E108" s="10"/>
      <c r="F108" s="10"/>
      <c r="G108" s="12">
        <f>SUM(G110:G112)</f>
        <v>3890</v>
      </c>
      <c r="H108" s="12">
        <f t="shared" ref="H108:AD108" si="81">SUM(H110:H112)</f>
        <v>3851</v>
      </c>
      <c r="I108" s="12">
        <f t="shared" si="81"/>
        <v>3890</v>
      </c>
      <c r="J108" s="12">
        <f t="shared" si="81"/>
        <v>3851</v>
      </c>
      <c r="K108" s="20">
        <f t="shared" si="81"/>
        <v>0</v>
      </c>
      <c r="L108" s="20">
        <f t="shared" si="81"/>
        <v>0</v>
      </c>
      <c r="M108" s="11">
        <f t="shared" si="81"/>
        <v>3250</v>
      </c>
      <c r="N108" s="11">
        <f t="shared" si="81"/>
        <v>3250</v>
      </c>
      <c r="O108" s="11">
        <f t="shared" si="81"/>
        <v>0</v>
      </c>
      <c r="P108" s="11">
        <f t="shared" si="81"/>
        <v>0</v>
      </c>
      <c r="Q108" s="11">
        <f t="shared" si="81"/>
        <v>2900</v>
      </c>
      <c r="R108" s="11">
        <f t="shared" si="81"/>
        <v>2900</v>
      </c>
      <c r="S108" s="11">
        <f t="shared" si="81"/>
        <v>1819.5</v>
      </c>
      <c r="T108" s="11">
        <f t="shared" si="81"/>
        <v>1819.5</v>
      </c>
      <c r="U108" s="12">
        <f t="shared" si="81"/>
        <v>3250</v>
      </c>
      <c r="V108" s="12">
        <f t="shared" si="81"/>
        <v>3250</v>
      </c>
      <c r="W108" s="12">
        <f t="shared" si="81"/>
        <v>590</v>
      </c>
      <c r="X108" s="12">
        <f t="shared" si="81"/>
        <v>590</v>
      </c>
      <c r="Y108" s="20">
        <f t="shared" si="81"/>
        <v>0</v>
      </c>
      <c r="Z108" s="20">
        <f t="shared" si="81"/>
        <v>0</v>
      </c>
      <c r="AA108" s="20">
        <f t="shared" si="81"/>
        <v>0</v>
      </c>
      <c r="AB108" s="12">
        <f>SUM(AB110:AB112)</f>
        <v>553</v>
      </c>
      <c r="AC108" s="12">
        <f t="shared" si="81"/>
        <v>37</v>
      </c>
      <c r="AD108" s="12">
        <f t="shared" si="81"/>
        <v>37</v>
      </c>
      <c r="AE108" s="11"/>
      <c r="AF108" s="11"/>
      <c r="AG108" s="109"/>
      <c r="AH108" s="14"/>
      <c r="AI108" s="14"/>
      <c r="AJ108" s="14"/>
      <c r="AK108" s="14"/>
    </row>
    <row r="109" spans="1:42" s="15" customFormat="1" ht="21.75" customHeight="1">
      <c r="A109" s="8"/>
      <c r="B109" s="9" t="s">
        <v>75</v>
      </c>
      <c r="C109" s="10"/>
      <c r="D109" s="10"/>
      <c r="E109" s="10"/>
      <c r="F109" s="10"/>
      <c r="G109" s="12"/>
      <c r="H109" s="12"/>
      <c r="I109" s="12"/>
      <c r="J109" s="12"/>
      <c r="K109" s="11"/>
      <c r="L109" s="11"/>
      <c r="M109" s="11"/>
      <c r="N109" s="11"/>
      <c r="O109" s="11"/>
      <c r="P109" s="11"/>
      <c r="Q109" s="11"/>
      <c r="R109" s="11"/>
      <c r="S109" s="12"/>
      <c r="T109" s="12"/>
      <c r="U109" s="12"/>
      <c r="V109" s="12"/>
      <c r="W109" s="12"/>
      <c r="X109" s="12"/>
      <c r="Y109" s="11"/>
      <c r="Z109" s="11"/>
      <c r="AA109" s="11"/>
      <c r="AB109" s="12"/>
      <c r="AC109" s="12"/>
      <c r="AD109" s="12"/>
      <c r="AE109" s="11"/>
      <c r="AF109" s="11"/>
      <c r="AG109" s="109"/>
      <c r="AH109" s="14"/>
      <c r="AI109" s="14"/>
      <c r="AJ109" s="14"/>
      <c r="AK109" s="14"/>
      <c r="AM109" s="170"/>
    </row>
    <row r="110" spans="1:42" s="143" customFormat="1" ht="49.7" customHeight="1">
      <c r="A110" s="135">
        <v>1</v>
      </c>
      <c r="B110" s="149" t="s">
        <v>174</v>
      </c>
      <c r="C110" s="158" t="s">
        <v>175</v>
      </c>
      <c r="D110" s="171" t="s">
        <v>176</v>
      </c>
      <c r="E110" s="151" t="s">
        <v>138</v>
      </c>
      <c r="F110" s="5" t="s">
        <v>177</v>
      </c>
      <c r="G110" s="17">
        <v>700</v>
      </c>
      <c r="H110" s="17">
        <v>693</v>
      </c>
      <c r="I110" s="17">
        <v>700</v>
      </c>
      <c r="J110" s="17">
        <v>693</v>
      </c>
      <c r="K110" s="40"/>
      <c r="L110" s="40"/>
      <c r="M110" s="40">
        <v>550</v>
      </c>
      <c r="N110" s="40">
        <v>550</v>
      </c>
      <c r="O110" s="40"/>
      <c r="P110" s="40"/>
      <c r="Q110" s="40">
        <f>R110</f>
        <v>450</v>
      </c>
      <c r="R110" s="40">
        <v>450</v>
      </c>
      <c r="S110" s="17">
        <f>T110</f>
        <v>450</v>
      </c>
      <c r="T110" s="17">
        <v>450</v>
      </c>
      <c r="U110" s="17">
        <v>550</v>
      </c>
      <c r="V110" s="17">
        <v>550</v>
      </c>
      <c r="W110" s="21">
        <f>X110</f>
        <v>140</v>
      </c>
      <c r="X110" s="21">
        <v>140</v>
      </c>
      <c r="Y110" s="40"/>
      <c r="Z110" s="40"/>
      <c r="AA110" s="40"/>
      <c r="AB110" s="17">
        <v>133</v>
      </c>
      <c r="AC110" s="21">
        <f>X110-AB110</f>
        <v>7</v>
      </c>
      <c r="AD110" s="21">
        <f>AC110</f>
        <v>7</v>
      </c>
      <c r="AE110" s="40"/>
      <c r="AF110" s="11"/>
      <c r="AG110" s="307" t="s">
        <v>76</v>
      </c>
      <c r="AH110" s="142"/>
      <c r="AI110" s="142"/>
      <c r="AJ110" s="142"/>
      <c r="AK110" s="142"/>
    </row>
    <row r="111" spans="1:42" s="143" customFormat="1" ht="49.7" customHeight="1">
      <c r="A111" s="135">
        <v>2</v>
      </c>
      <c r="B111" s="149" t="s">
        <v>178</v>
      </c>
      <c r="C111" s="158" t="s">
        <v>179</v>
      </c>
      <c r="D111" s="171" t="s">
        <v>180</v>
      </c>
      <c r="E111" s="151" t="s">
        <v>138</v>
      </c>
      <c r="F111" s="5" t="s">
        <v>181</v>
      </c>
      <c r="G111" s="17">
        <v>1490</v>
      </c>
      <c r="H111" s="17">
        <v>1475</v>
      </c>
      <c r="I111" s="17">
        <v>1490</v>
      </c>
      <c r="J111" s="17">
        <v>1475</v>
      </c>
      <c r="K111" s="40"/>
      <c r="L111" s="40"/>
      <c r="M111" s="40">
        <v>1100</v>
      </c>
      <c r="N111" s="40">
        <v>1100</v>
      </c>
      <c r="O111" s="40"/>
      <c r="P111" s="40"/>
      <c r="Q111" s="40">
        <f t="shared" ref="Q111:Q112" si="82">R111</f>
        <v>950</v>
      </c>
      <c r="R111" s="40">
        <v>950</v>
      </c>
      <c r="S111" s="17">
        <f t="shared" ref="S111:S112" si="83">T111</f>
        <v>539.83000000000004</v>
      </c>
      <c r="T111" s="17">
        <v>539.83000000000004</v>
      </c>
      <c r="U111" s="17">
        <v>1100</v>
      </c>
      <c r="V111" s="17">
        <v>1100</v>
      </c>
      <c r="W111" s="21">
        <f t="shared" ref="W111:W112" si="84">X111</f>
        <v>370</v>
      </c>
      <c r="X111" s="21">
        <v>370</v>
      </c>
      <c r="Y111" s="40"/>
      <c r="Z111" s="40"/>
      <c r="AA111" s="40"/>
      <c r="AB111" s="17">
        <v>356</v>
      </c>
      <c r="AC111" s="21">
        <f t="shared" ref="AC111:AC112" si="85">X111-AB111</f>
        <v>14</v>
      </c>
      <c r="AD111" s="21">
        <f t="shared" ref="AD111:AD112" si="86">AC111</f>
        <v>14</v>
      </c>
      <c r="AE111" s="40"/>
      <c r="AF111" s="11"/>
      <c r="AG111" s="307"/>
      <c r="AH111" s="142"/>
      <c r="AI111" s="142"/>
      <c r="AJ111" s="142"/>
      <c r="AK111" s="142"/>
    </row>
    <row r="112" spans="1:42" s="143" customFormat="1" ht="49.7" customHeight="1">
      <c r="A112" s="135">
        <v>3</v>
      </c>
      <c r="B112" s="149" t="s">
        <v>182</v>
      </c>
      <c r="C112" s="158" t="s">
        <v>183</v>
      </c>
      <c r="D112" s="171" t="s">
        <v>184</v>
      </c>
      <c r="E112" s="151" t="s">
        <v>138</v>
      </c>
      <c r="F112" s="5" t="s">
        <v>185</v>
      </c>
      <c r="G112" s="17">
        <v>1700</v>
      </c>
      <c r="H112" s="17">
        <v>1683</v>
      </c>
      <c r="I112" s="17">
        <v>1700</v>
      </c>
      <c r="J112" s="17">
        <v>1683</v>
      </c>
      <c r="K112" s="40"/>
      <c r="L112" s="40"/>
      <c r="M112" s="40">
        <v>1600</v>
      </c>
      <c r="N112" s="40">
        <v>1600</v>
      </c>
      <c r="O112" s="40"/>
      <c r="P112" s="40"/>
      <c r="Q112" s="40">
        <f t="shared" si="82"/>
        <v>1500</v>
      </c>
      <c r="R112" s="40">
        <v>1500</v>
      </c>
      <c r="S112" s="17">
        <f t="shared" si="83"/>
        <v>829.67</v>
      </c>
      <c r="T112" s="17">
        <v>829.67</v>
      </c>
      <c r="U112" s="17">
        <v>1600</v>
      </c>
      <c r="V112" s="17">
        <v>1600</v>
      </c>
      <c r="W112" s="21">
        <f t="shared" si="84"/>
        <v>80</v>
      </c>
      <c r="X112" s="21">
        <v>80</v>
      </c>
      <c r="Y112" s="40"/>
      <c r="Z112" s="40"/>
      <c r="AA112" s="40"/>
      <c r="AB112" s="17">
        <v>64</v>
      </c>
      <c r="AC112" s="21">
        <f t="shared" si="85"/>
        <v>16</v>
      </c>
      <c r="AD112" s="21">
        <f t="shared" si="86"/>
        <v>16</v>
      </c>
      <c r="AE112" s="40"/>
      <c r="AF112" s="11"/>
      <c r="AG112" s="307"/>
      <c r="AH112" s="142"/>
      <c r="AI112" s="142"/>
      <c r="AJ112" s="142"/>
      <c r="AK112" s="142"/>
    </row>
    <row r="113" spans="1:43" s="15" customFormat="1" ht="33">
      <c r="A113" s="8" t="s">
        <v>79</v>
      </c>
      <c r="B113" s="9" t="s">
        <v>134</v>
      </c>
      <c r="C113" s="10"/>
      <c r="D113" s="10"/>
      <c r="E113" s="10"/>
      <c r="F113" s="10"/>
      <c r="G113" s="12">
        <f>SUM(G115:G119)</f>
        <v>25510</v>
      </c>
      <c r="H113" s="12">
        <f t="shared" ref="H113:AD113" si="87">SUM(H115:H119)</f>
        <v>25240</v>
      </c>
      <c r="I113" s="12">
        <f t="shared" si="87"/>
        <v>25510</v>
      </c>
      <c r="J113" s="12">
        <f t="shared" si="87"/>
        <v>25240</v>
      </c>
      <c r="K113" s="20">
        <f t="shared" si="87"/>
        <v>0</v>
      </c>
      <c r="L113" s="20">
        <f t="shared" si="87"/>
        <v>0</v>
      </c>
      <c r="M113" s="11">
        <f t="shared" si="87"/>
        <v>10000</v>
      </c>
      <c r="N113" s="11">
        <f t="shared" si="87"/>
        <v>10000</v>
      </c>
      <c r="O113" s="11">
        <f t="shared" si="87"/>
        <v>0</v>
      </c>
      <c r="P113" s="11">
        <f t="shared" si="87"/>
        <v>0</v>
      </c>
      <c r="Q113" s="11">
        <f t="shared" si="87"/>
        <v>8700</v>
      </c>
      <c r="R113" s="11">
        <f t="shared" si="87"/>
        <v>8700</v>
      </c>
      <c r="S113" s="11">
        <f t="shared" si="87"/>
        <v>7038.69</v>
      </c>
      <c r="T113" s="11">
        <f t="shared" si="87"/>
        <v>7038.69</v>
      </c>
      <c r="U113" s="12">
        <f t="shared" si="87"/>
        <v>10000</v>
      </c>
      <c r="V113" s="12">
        <f t="shared" si="87"/>
        <v>10000</v>
      </c>
      <c r="W113" s="12">
        <f t="shared" si="87"/>
        <v>13840</v>
      </c>
      <c r="X113" s="12">
        <f t="shared" si="87"/>
        <v>13840</v>
      </c>
      <c r="Y113" s="20">
        <f t="shared" si="87"/>
        <v>0</v>
      </c>
      <c r="Z113" s="20">
        <f t="shared" si="87"/>
        <v>0</v>
      </c>
      <c r="AA113" s="20">
        <f t="shared" si="87"/>
        <v>0</v>
      </c>
      <c r="AB113" s="12">
        <f>SUM(AB115:AB119)</f>
        <v>1959</v>
      </c>
      <c r="AC113" s="12">
        <f t="shared" si="87"/>
        <v>11881</v>
      </c>
      <c r="AD113" s="12">
        <f t="shared" si="87"/>
        <v>11881</v>
      </c>
      <c r="AE113" s="11"/>
      <c r="AF113" s="11"/>
      <c r="AG113" s="109"/>
      <c r="AH113" s="14"/>
      <c r="AI113" s="14"/>
      <c r="AJ113" s="14"/>
      <c r="AK113" s="14"/>
    </row>
    <row r="114" spans="1:43" s="15" customFormat="1" ht="23.25" customHeight="1">
      <c r="A114" s="8"/>
      <c r="B114" s="9" t="s">
        <v>75</v>
      </c>
      <c r="C114" s="10"/>
      <c r="D114" s="10"/>
      <c r="E114" s="10"/>
      <c r="F114" s="10"/>
      <c r="G114" s="12"/>
      <c r="H114" s="12"/>
      <c r="I114" s="12"/>
      <c r="J114" s="12"/>
      <c r="K114" s="11"/>
      <c r="L114" s="11"/>
      <c r="M114" s="11"/>
      <c r="N114" s="11"/>
      <c r="O114" s="11"/>
      <c r="P114" s="11"/>
      <c r="Q114" s="11"/>
      <c r="R114" s="11"/>
      <c r="S114" s="12"/>
      <c r="T114" s="12"/>
      <c r="U114" s="12"/>
      <c r="V114" s="12"/>
      <c r="W114" s="12"/>
      <c r="X114" s="12"/>
      <c r="Y114" s="11"/>
      <c r="Z114" s="11"/>
      <c r="AA114" s="11"/>
      <c r="AB114" s="11"/>
      <c r="AC114" s="11"/>
      <c r="AD114" s="11"/>
      <c r="AE114" s="11"/>
      <c r="AF114" s="11"/>
      <c r="AG114" s="109"/>
      <c r="AH114" s="14"/>
      <c r="AI114" s="14"/>
      <c r="AJ114" s="14"/>
      <c r="AK114" s="14"/>
    </row>
    <row r="115" spans="1:43" s="143" customFormat="1" ht="47.25">
      <c r="A115" s="135">
        <v>1</v>
      </c>
      <c r="B115" s="149" t="s">
        <v>186</v>
      </c>
      <c r="C115" s="158" t="s">
        <v>187</v>
      </c>
      <c r="D115" s="171" t="s">
        <v>188</v>
      </c>
      <c r="E115" s="151" t="s">
        <v>138</v>
      </c>
      <c r="F115" s="5" t="s">
        <v>189</v>
      </c>
      <c r="G115" s="17">
        <v>2620</v>
      </c>
      <c r="H115" s="17">
        <v>2594</v>
      </c>
      <c r="I115" s="17">
        <v>2620</v>
      </c>
      <c r="J115" s="17">
        <v>2594</v>
      </c>
      <c r="K115" s="40"/>
      <c r="L115" s="40"/>
      <c r="M115" s="40">
        <v>1300</v>
      </c>
      <c r="N115" s="40">
        <v>1300</v>
      </c>
      <c r="O115" s="40"/>
      <c r="P115" s="40"/>
      <c r="Q115" s="40">
        <f t="shared" ref="Q115:Q119" si="88">R115</f>
        <v>1100</v>
      </c>
      <c r="R115" s="40">
        <v>1100</v>
      </c>
      <c r="S115" s="17">
        <f t="shared" ref="S115:S119" si="89">T115</f>
        <v>152.94999999999999</v>
      </c>
      <c r="T115" s="17">
        <v>152.94999999999999</v>
      </c>
      <c r="U115" s="17">
        <v>1300</v>
      </c>
      <c r="V115" s="17">
        <v>1300</v>
      </c>
      <c r="W115" s="21">
        <f t="shared" ref="W115:W119" si="90">X115</f>
        <v>1290</v>
      </c>
      <c r="X115" s="21">
        <v>1290</v>
      </c>
      <c r="Y115" s="40"/>
      <c r="Z115" s="40"/>
      <c r="AA115" s="40"/>
      <c r="AB115" s="7">
        <v>244</v>
      </c>
      <c r="AC115" s="37">
        <f>X115-AB115</f>
        <v>1046</v>
      </c>
      <c r="AD115" s="37">
        <f>AC115</f>
        <v>1046</v>
      </c>
      <c r="AE115" s="40"/>
      <c r="AF115" s="11"/>
      <c r="AG115" s="301" t="s">
        <v>76</v>
      </c>
      <c r="AH115" s="142"/>
      <c r="AI115" s="142"/>
      <c r="AJ115" s="142"/>
      <c r="AK115" s="142"/>
    </row>
    <row r="116" spans="1:43" s="143" customFormat="1" ht="47.25">
      <c r="A116" s="135">
        <v>2</v>
      </c>
      <c r="B116" s="149" t="s">
        <v>190</v>
      </c>
      <c r="C116" s="158" t="s">
        <v>187</v>
      </c>
      <c r="D116" s="171" t="s">
        <v>191</v>
      </c>
      <c r="E116" s="151" t="s">
        <v>138</v>
      </c>
      <c r="F116" s="5" t="s">
        <v>192</v>
      </c>
      <c r="G116" s="17">
        <v>3100</v>
      </c>
      <c r="H116" s="17">
        <v>3059</v>
      </c>
      <c r="I116" s="17">
        <v>3100</v>
      </c>
      <c r="J116" s="17">
        <v>3059</v>
      </c>
      <c r="K116" s="40"/>
      <c r="L116" s="40"/>
      <c r="M116" s="40">
        <v>1700</v>
      </c>
      <c r="N116" s="40">
        <v>1700</v>
      </c>
      <c r="O116" s="40"/>
      <c r="P116" s="40"/>
      <c r="Q116" s="40">
        <f t="shared" si="88"/>
        <v>1400</v>
      </c>
      <c r="R116" s="40">
        <v>1400</v>
      </c>
      <c r="S116" s="17">
        <f t="shared" si="89"/>
        <v>950</v>
      </c>
      <c r="T116" s="17">
        <v>950</v>
      </c>
      <c r="U116" s="17">
        <v>1700</v>
      </c>
      <c r="V116" s="17">
        <v>1700</v>
      </c>
      <c r="W116" s="21">
        <f t="shared" si="90"/>
        <v>1350</v>
      </c>
      <c r="X116" s="21">
        <v>1350</v>
      </c>
      <c r="Y116" s="40"/>
      <c r="Z116" s="40"/>
      <c r="AA116" s="40"/>
      <c r="AB116" s="7">
        <v>365</v>
      </c>
      <c r="AC116" s="37">
        <f>X116-AB116</f>
        <v>985</v>
      </c>
      <c r="AD116" s="37">
        <f>AC116</f>
        <v>985</v>
      </c>
      <c r="AE116" s="40"/>
      <c r="AF116" s="11"/>
      <c r="AG116" s="308"/>
      <c r="AH116" s="142"/>
      <c r="AI116" s="142"/>
      <c r="AJ116" s="142"/>
      <c r="AK116" s="142"/>
    </row>
    <row r="117" spans="1:43" s="143" customFormat="1" ht="47.25">
      <c r="A117" s="135">
        <v>3</v>
      </c>
      <c r="B117" s="149" t="s">
        <v>193</v>
      </c>
      <c r="C117" s="158" t="s">
        <v>183</v>
      </c>
      <c r="D117" s="171" t="s">
        <v>194</v>
      </c>
      <c r="E117" s="151" t="s">
        <v>138</v>
      </c>
      <c r="F117" s="5" t="s">
        <v>195</v>
      </c>
      <c r="G117" s="17">
        <v>2500</v>
      </c>
      <c r="H117" s="17">
        <v>2475</v>
      </c>
      <c r="I117" s="17">
        <v>2500</v>
      </c>
      <c r="J117" s="17">
        <v>2475</v>
      </c>
      <c r="K117" s="40"/>
      <c r="L117" s="40"/>
      <c r="M117" s="40">
        <v>1100</v>
      </c>
      <c r="N117" s="40">
        <v>1100</v>
      </c>
      <c r="O117" s="40"/>
      <c r="P117" s="40"/>
      <c r="Q117" s="40">
        <f t="shared" si="88"/>
        <v>1000</v>
      </c>
      <c r="R117" s="40">
        <v>1000</v>
      </c>
      <c r="S117" s="17">
        <f t="shared" si="89"/>
        <v>933.27</v>
      </c>
      <c r="T117" s="17">
        <v>933.27</v>
      </c>
      <c r="U117" s="17">
        <v>1100</v>
      </c>
      <c r="V117" s="17">
        <v>1100</v>
      </c>
      <c r="W117" s="21">
        <f t="shared" si="90"/>
        <v>1370</v>
      </c>
      <c r="X117" s="21">
        <v>1370</v>
      </c>
      <c r="Y117" s="40"/>
      <c r="Z117" s="40"/>
      <c r="AA117" s="40"/>
      <c r="AB117" s="7">
        <v>607</v>
      </c>
      <c r="AC117" s="37">
        <f t="shared" ref="AC117:AC119" si="91">X117-AB117</f>
        <v>763</v>
      </c>
      <c r="AD117" s="37">
        <f>AC117</f>
        <v>763</v>
      </c>
      <c r="AE117" s="40"/>
      <c r="AF117" s="11"/>
      <c r="AG117" s="309"/>
      <c r="AH117" s="142"/>
      <c r="AI117" s="142"/>
      <c r="AJ117" s="142"/>
      <c r="AK117" s="142"/>
    </row>
    <row r="118" spans="1:43" s="143" customFormat="1" ht="47.25">
      <c r="A118" s="135">
        <v>4</v>
      </c>
      <c r="B118" s="149" t="s">
        <v>196</v>
      </c>
      <c r="C118" s="158" t="s">
        <v>197</v>
      </c>
      <c r="D118" s="171" t="s">
        <v>198</v>
      </c>
      <c r="E118" s="151" t="s">
        <v>138</v>
      </c>
      <c r="F118" s="5" t="s">
        <v>199</v>
      </c>
      <c r="G118" s="17">
        <v>13350</v>
      </c>
      <c r="H118" s="17">
        <v>13217</v>
      </c>
      <c r="I118" s="17">
        <v>13350</v>
      </c>
      <c r="J118" s="17">
        <v>13217</v>
      </c>
      <c r="K118" s="40"/>
      <c r="L118" s="40"/>
      <c r="M118" s="40">
        <v>4400</v>
      </c>
      <c r="N118" s="40">
        <v>4400</v>
      </c>
      <c r="O118" s="40"/>
      <c r="P118" s="40"/>
      <c r="Q118" s="40">
        <f t="shared" si="88"/>
        <v>4000</v>
      </c>
      <c r="R118" s="40">
        <v>4000</v>
      </c>
      <c r="S118" s="17">
        <f t="shared" si="89"/>
        <v>3866.23</v>
      </c>
      <c r="T118" s="17">
        <v>3866.23</v>
      </c>
      <c r="U118" s="17">
        <v>4400</v>
      </c>
      <c r="V118" s="17">
        <v>4400</v>
      </c>
      <c r="W118" s="21">
        <f t="shared" si="90"/>
        <v>7440</v>
      </c>
      <c r="X118" s="21">
        <v>7440</v>
      </c>
      <c r="Y118" s="40"/>
      <c r="Z118" s="40"/>
      <c r="AA118" s="40"/>
      <c r="AB118" s="7">
        <v>113</v>
      </c>
      <c r="AC118" s="37">
        <f t="shared" si="91"/>
        <v>7327</v>
      </c>
      <c r="AD118" s="37">
        <f>AC118</f>
        <v>7327</v>
      </c>
      <c r="AE118" s="40"/>
      <c r="AF118" s="11"/>
      <c r="AG118" s="301" t="str">
        <f t="shared" ref="AG118" si="92">$AG$115</f>
        <v>TT dứt điểm</v>
      </c>
      <c r="AH118" s="142"/>
      <c r="AI118" s="142"/>
      <c r="AJ118" s="142"/>
      <c r="AK118" s="142"/>
      <c r="AN118" s="298"/>
      <c r="AO118" s="298"/>
      <c r="AP118" s="298"/>
      <c r="AQ118" s="298"/>
    </row>
    <row r="119" spans="1:43" s="143" customFormat="1" ht="47.25">
      <c r="A119" s="135">
        <v>5</v>
      </c>
      <c r="B119" s="149" t="s">
        <v>200</v>
      </c>
      <c r="C119" s="158" t="s">
        <v>187</v>
      </c>
      <c r="D119" s="171" t="s">
        <v>201</v>
      </c>
      <c r="E119" s="151" t="s">
        <v>138</v>
      </c>
      <c r="F119" s="5" t="s">
        <v>202</v>
      </c>
      <c r="G119" s="17">
        <v>3940</v>
      </c>
      <c r="H119" s="17">
        <v>3895</v>
      </c>
      <c r="I119" s="17">
        <v>3940</v>
      </c>
      <c r="J119" s="17">
        <v>3895</v>
      </c>
      <c r="K119" s="40"/>
      <c r="L119" s="40"/>
      <c r="M119" s="40">
        <v>1500</v>
      </c>
      <c r="N119" s="40">
        <v>1500</v>
      </c>
      <c r="O119" s="40"/>
      <c r="P119" s="40"/>
      <c r="Q119" s="40">
        <f t="shared" si="88"/>
        <v>1200</v>
      </c>
      <c r="R119" s="40">
        <v>1200</v>
      </c>
      <c r="S119" s="17">
        <f t="shared" si="89"/>
        <v>1136.24</v>
      </c>
      <c r="T119" s="17">
        <v>1136.24</v>
      </c>
      <c r="U119" s="17">
        <v>1500</v>
      </c>
      <c r="V119" s="17">
        <v>1500</v>
      </c>
      <c r="W119" s="21">
        <f t="shared" si="90"/>
        <v>2390</v>
      </c>
      <c r="X119" s="21">
        <v>2390</v>
      </c>
      <c r="Y119" s="40"/>
      <c r="Z119" s="40"/>
      <c r="AA119" s="40"/>
      <c r="AB119" s="17">
        <v>630</v>
      </c>
      <c r="AC119" s="21">
        <f t="shared" si="91"/>
        <v>1760</v>
      </c>
      <c r="AD119" s="21">
        <f>AC119</f>
        <v>1760</v>
      </c>
      <c r="AE119" s="40"/>
      <c r="AF119" s="11"/>
      <c r="AG119" s="309"/>
      <c r="AH119" s="142"/>
      <c r="AI119" s="142"/>
      <c r="AJ119" s="142"/>
      <c r="AK119" s="142"/>
    </row>
    <row r="120" spans="1:43" s="15" customFormat="1" ht="33">
      <c r="A120" s="8" t="s">
        <v>93</v>
      </c>
      <c r="B120" s="9" t="s">
        <v>146</v>
      </c>
      <c r="C120" s="10"/>
      <c r="D120" s="10"/>
      <c r="E120" s="10"/>
      <c r="F120" s="10"/>
      <c r="G120" s="12">
        <f>G122</f>
        <v>50891</v>
      </c>
      <c r="H120" s="12">
        <f t="shared" ref="H120:AD120" si="93">H122</f>
        <v>50891</v>
      </c>
      <c r="I120" s="12">
        <f t="shared" si="93"/>
        <v>45802</v>
      </c>
      <c r="J120" s="12">
        <f t="shared" si="93"/>
        <v>45802</v>
      </c>
      <c r="K120" s="20">
        <f t="shared" si="93"/>
        <v>0</v>
      </c>
      <c r="L120" s="20">
        <f t="shared" si="93"/>
        <v>0</v>
      </c>
      <c r="M120" s="11">
        <f t="shared" si="93"/>
        <v>4522</v>
      </c>
      <c r="N120" s="11">
        <f t="shared" si="93"/>
        <v>4522</v>
      </c>
      <c r="O120" s="11">
        <f t="shared" si="93"/>
        <v>0</v>
      </c>
      <c r="P120" s="11">
        <f t="shared" si="93"/>
        <v>0</v>
      </c>
      <c r="Q120" s="11">
        <f t="shared" si="93"/>
        <v>3672</v>
      </c>
      <c r="R120" s="11">
        <f t="shared" si="93"/>
        <v>3672</v>
      </c>
      <c r="S120" s="11">
        <f t="shared" si="93"/>
        <v>0</v>
      </c>
      <c r="T120" s="11">
        <f t="shared" si="93"/>
        <v>0</v>
      </c>
      <c r="U120" s="12">
        <f t="shared" si="93"/>
        <v>4522</v>
      </c>
      <c r="V120" s="12">
        <f t="shared" si="93"/>
        <v>4522</v>
      </c>
      <c r="W120" s="12">
        <f t="shared" si="93"/>
        <v>33887.762000000002</v>
      </c>
      <c r="X120" s="12">
        <f t="shared" si="93"/>
        <v>33887.762000000002</v>
      </c>
      <c r="Y120" s="20">
        <f t="shared" si="93"/>
        <v>0</v>
      </c>
      <c r="Z120" s="20">
        <f t="shared" si="93"/>
        <v>0</v>
      </c>
      <c r="AA120" s="20">
        <f t="shared" si="93"/>
        <v>0</v>
      </c>
      <c r="AB120" s="20">
        <f t="shared" si="93"/>
        <v>0</v>
      </c>
      <c r="AC120" s="39">
        <f t="shared" si="93"/>
        <v>33887.762000000002</v>
      </c>
      <c r="AD120" s="39">
        <f t="shared" si="93"/>
        <v>33887.762000000002</v>
      </c>
      <c r="AE120" s="11"/>
      <c r="AF120" s="11"/>
      <c r="AG120" s="109"/>
      <c r="AH120" s="14"/>
      <c r="AI120" s="14"/>
      <c r="AJ120" s="14"/>
      <c r="AK120" s="14"/>
      <c r="AL120" s="143"/>
      <c r="AM120" s="143"/>
    </row>
    <row r="121" spans="1:43" s="15" customFormat="1">
      <c r="A121" s="8"/>
      <c r="B121" s="9" t="s">
        <v>203</v>
      </c>
      <c r="C121" s="10"/>
      <c r="D121" s="10"/>
      <c r="E121" s="10"/>
      <c r="F121" s="10"/>
      <c r="G121" s="12"/>
      <c r="H121" s="12"/>
      <c r="I121" s="12"/>
      <c r="J121" s="12"/>
      <c r="K121" s="11"/>
      <c r="L121" s="11"/>
      <c r="M121" s="11"/>
      <c r="N121" s="11"/>
      <c r="O121" s="11"/>
      <c r="P121" s="11"/>
      <c r="Q121" s="11"/>
      <c r="R121" s="11"/>
      <c r="S121" s="12"/>
      <c r="T121" s="12"/>
      <c r="U121" s="12"/>
      <c r="V121" s="12"/>
      <c r="W121" s="12"/>
      <c r="X121" s="12"/>
      <c r="Y121" s="11"/>
      <c r="Z121" s="11"/>
      <c r="AA121" s="49"/>
      <c r="AB121" s="49"/>
      <c r="AC121" s="49"/>
      <c r="AD121" s="49"/>
      <c r="AE121" s="11"/>
      <c r="AF121" s="11"/>
      <c r="AG121" s="109"/>
      <c r="AH121" s="14"/>
      <c r="AI121" s="14"/>
      <c r="AJ121" s="14"/>
      <c r="AK121" s="172">
        <f>V122+X122+AA122</f>
        <v>38409.762000000002</v>
      </c>
      <c r="AL121" s="143"/>
      <c r="AM121" s="143"/>
    </row>
    <row r="122" spans="1:43" s="143" customFormat="1" ht="81.75" customHeight="1">
      <c r="A122" s="135">
        <v>1</v>
      </c>
      <c r="B122" s="149" t="s">
        <v>204</v>
      </c>
      <c r="C122" s="158" t="s">
        <v>368</v>
      </c>
      <c r="D122" s="171" t="s">
        <v>205</v>
      </c>
      <c r="E122" s="151" t="s">
        <v>206</v>
      </c>
      <c r="F122" s="5" t="s">
        <v>207</v>
      </c>
      <c r="G122" s="17">
        <v>50891</v>
      </c>
      <c r="H122" s="17">
        <v>50891</v>
      </c>
      <c r="I122" s="17">
        <v>45802</v>
      </c>
      <c r="J122" s="17">
        <v>45802</v>
      </c>
      <c r="K122" s="40"/>
      <c r="L122" s="40"/>
      <c r="M122" s="40">
        <v>4522</v>
      </c>
      <c r="N122" s="40">
        <v>4522</v>
      </c>
      <c r="O122" s="40"/>
      <c r="P122" s="40"/>
      <c r="Q122" s="40">
        <f>R122</f>
        <v>3672</v>
      </c>
      <c r="R122" s="40">
        <v>3672</v>
      </c>
      <c r="S122" s="17"/>
      <c r="T122" s="17"/>
      <c r="U122" s="17">
        <f>V122</f>
        <v>4522</v>
      </c>
      <c r="V122" s="17">
        <f>N122</f>
        <v>4522</v>
      </c>
      <c r="W122" s="21">
        <v>33887.762000000002</v>
      </c>
      <c r="X122" s="21">
        <v>33887.762000000002</v>
      </c>
      <c r="Y122" s="40"/>
      <c r="Z122" s="40"/>
      <c r="AA122" s="16"/>
      <c r="AB122" s="7"/>
      <c r="AC122" s="173">
        <f>AD122</f>
        <v>33887.762000000002</v>
      </c>
      <c r="AD122" s="173">
        <f>X122+AA122</f>
        <v>33887.762000000002</v>
      </c>
      <c r="AE122" s="40"/>
      <c r="AF122" s="11"/>
      <c r="AG122" s="274"/>
      <c r="AH122" s="142"/>
      <c r="AI122" s="142"/>
      <c r="AJ122" s="142"/>
      <c r="AK122" s="174">
        <f>J122-V122-X122-AA122</f>
        <v>7392.2379999999976</v>
      </c>
      <c r="AL122" s="162"/>
    </row>
    <row r="123" spans="1:43" s="15" customFormat="1" ht="33.75" customHeight="1">
      <c r="A123" s="8" t="s">
        <v>115</v>
      </c>
      <c r="B123" s="9" t="s">
        <v>395</v>
      </c>
      <c r="C123" s="10"/>
      <c r="D123" s="10"/>
      <c r="E123" s="10"/>
      <c r="F123" s="10"/>
      <c r="G123" s="12">
        <f>SUM(G124:G125)</f>
        <v>13460</v>
      </c>
      <c r="H123" s="12">
        <f t="shared" ref="H123:AD123" si="94">SUM(H124:H125)</f>
        <v>13353</v>
      </c>
      <c r="I123" s="12">
        <f t="shared" si="94"/>
        <v>13460</v>
      </c>
      <c r="J123" s="12">
        <f t="shared" si="94"/>
        <v>13353</v>
      </c>
      <c r="K123" s="20">
        <f t="shared" si="94"/>
        <v>0</v>
      </c>
      <c r="L123" s="20">
        <f t="shared" si="94"/>
        <v>0</v>
      </c>
      <c r="M123" s="20">
        <f t="shared" si="94"/>
        <v>0</v>
      </c>
      <c r="N123" s="20">
        <f t="shared" si="94"/>
        <v>0</v>
      </c>
      <c r="O123" s="20">
        <f t="shared" si="94"/>
        <v>0</v>
      </c>
      <c r="P123" s="20">
        <f t="shared" si="94"/>
        <v>0</v>
      </c>
      <c r="Q123" s="20">
        <f t="shared" si="94"/>
        <v>0</v>
      </c>
      <c r="R123" s="20">
        <f t="shared" si="94"/>
        <v>0</v>
      </c>
      <c r="S123" s="20">
        <f t="shared" si="94"/>
        <v>0</v>
      </c>
      <c r="T123" s="20">
        <f t="shared" si="94"/>
        <v>0</v>
      </c>
      <c r="U123" s="20">
        <f t="shared" si="94"/>
        <v>0</v>
      </c>
      <c r="V123" s="20">
        <f t="shared" si="94"/>
        <v>0</v>
      </c>
      <c r="W123" s="12">
        <f t="shared" si="94"/>
        <v>200</v>
      </c>
      <c r="X123" s="12">
        <f t="shared" si="94"/>
        <v>200</v>
      </c>
      <c r="Y123" s="20">
        <f t="shared" si="94"/>
        <v>0</v>
      </c>
      <c r="Z123" s="20">
        <f t="shared" si="94"/>
        <v>0</v>
      </c>
      <c r="AA123" s="12">
        <f t="shared" si="94"/>
        <v>500</v>
      </c>
      <c r="AB123" s="20">
        <f t="shared" si="94"/>
        <v>0</v>
      </c>
      <c r="AC123" s="12">
        <f t="shared" si="94"/>
        <v>700</v>
      </c>
      <c r="AD123" s="12">
        <f t="shared" si="94"/>
        <v>700</v>
      </c>
      <c r="AE123" s="11"/>
      <c r="AF123" s="11"/>
      <c r="AG123" s="109"/>
      <c r="AH123" s="14"/>
      <c r="AI123" s="14"/>
      <c r="AJ123" s="14"/>
      <c r="AK123" s="175"/>
    </row>
    <row r="124" spans="1:43" s="15" customFormat="1" ht="50.25" customHeight="1">
      <c r="A124" s="125">
        <v>1</v>
      </c>
      <c r="B124" s="176" t="s">
        <v>351</v>
      </c>
      <c r="C124" s="10"/>
      <c r="D124" s="10"/>
      <c r="E124" s="10"/>
      <c r="F124" s="6" t="s">
        <v>367</v>
      </c>
      <c r="G124" s="21">
        <v>8340</v>
      </c>
      <c r="H124" s="21">
        <v>8264</v>
      </c>
      <c r="I124" s="21">
        <v>8340</v>
      </c>
      <c r="J124" s="21">
        <v>8264</v>
      </c>
      <c r="K124" s="34"/>
      <c r="L124" s="34"/>
      <c r="M124" s="34"/>
      <c r="N124" s="34"/>
      <c r="O124" s="34"/>
      <c r="P124" s="34"/>
      <c r="Q124" s="34"/>
      <c r="R124" s="34"/>
      <c r="S124" s="21"/>
      <c r="T124" s="21"/>
      <c r="U124" s="21"/>
      <c r="V124" s="21"/>
      <c r="W124" s="21">
        <v>200</v>
      </c>
      <c r="X124" s="21">
        <v>200</v>
      </c>
      <c r="Y124" s="34"/>
      <c r="Z124" s="34"/>
      <c r="AA124" s="34"/>
      <c r="AB124" s="34"/>
      <c r="AC124" s="21">
        <v>200</v>
      </c>
      <c r="AD124" s="21">
        <v>200</v>
      </c>
      <c r="AE124" s="11"/>
      <c r="AF124" s="11"/>
      <c r="AG124" s="274"/>
      <c r="AH124" s="14"/>
      <c r="AI124" s="14"/>
      <c r="AJ124" s="14"/>
    </row>
    <row r="125" spans="1:43" s="143" customFormat="1" ht="81.75" customHeight="1">
      <c r="A125" s="135">
        <v>2</v>
      </c>
      <c r="B125" s="149" t="s">
        <v>340</v>
      </c>
      <c r="C125" s="5"/>
      <c r="D125" s="5"/>
      <c r="E125" s="5"/>
      <c r="F125" s="6" t="s">
        <v>391</v>
      </c>
      <c r="G125" s="17">
        <v>5120</v>
      </c>
      <c r="H125" s="17">
        <v>5089</v>
      </c>
      <c r="I125" s="17">
        <v>5120</v>
      </c>
      <c r="J125" s="17">
        <v>5089</v>
      </c>
      <c r="K125" s="40"/>
      <c r="L125" s="40"/>
      <c r="M125" s="40"/>
      <c r="N125" s="40"/>
      <c r="O125" s="40"/>
      <c r="P125" s="40"/>
      <c r="Q125" s="40"/>
      <c r="R125" s="40"/>
      <c r="S125" s="17"/>
      <c r="T125" s="17"/>
      <c r="U125" s="17"/>
      <c r="V125" s="17"/>
      <c r="W125" s="20">
        <v>0</v>
      </c>
      <c r="X125" s="20">
        <v>0</v>
      </c>
      <c r="Y125" s="40"/>
      <c r="Z125" s="40"/>
      <c r="AA125" s="16">
        <v>500</v>
      </c>
      <c r="AB125" s="40"/>
      <c r="AC125" s="16">
        <f>AD125</f>
        <v>500</v>
      </c>
      <c r="AD125" s="16">
        <v>500</v>
      </c>
      <c r="AE125" s="40"/>
      <c r="AF125" s="11"/>
      <c r="AG125" s="137"/>
      <c r="AH125" s="142"/>
      <c r="AI125" s="142"/>
      <c r="AJ125" s="142"/>
      <c r="AK125" s="142"/>
    </row>
    <row r="126" spans="1:43" s="143" customFormat="1">
      <c r="A126" s="135"/>
      <c r="B126" s="149"/>
      <c r="C126" s="5"/>
      <c r="D126" s="5"/>
      <c r="E126" s="5"/>
      <c r="F126" s="6"/>
      <c r="G126" s="17"/>
      <c r="H126" s="17"/>
      <c r="I126" s="17"/>
      <c r="J126" s="17"/>
      <c r="K126" s="40"/>
      <c r="L126" s="40"/>
      <c r="M126" s="40"/>
      <c r="N126" s="40"/>
      <c r="O126" s="40"/>
      <c r="P126" s="40"/>
      <c r="Q126" s="40"/>
      <c r="R126" s="40"/>
      <c r="S126" s="17"/>
      <c r="T126" s="17"/>
      <c r="U126" s="17"/>
      <c r="V126" s="17"/>
      <c r="W126" s="20"/>
      <c r="X126" s="20"/>
      <c r="Y126" s="40"/>
      <c r="Z126" s="40"/>
      <c r="AA126" s="40"/>
      <c r="AB126" s="40"/>
      <c r="AC126" s="17"/>
      <c r="AD126" s="17"/>
      <c r="AE126" s="40"/>
      <c r="AF126" s="11"/>
      <c r="AG126" s="137"/>
      <c r="AH126" s="142"/>
      <c r="AI126" s="142"/>
      <c r="AJ126" s="142"/>
      <c r="AK126" s="142"/>
    </row>
    <row r="127" spans="1:43" s="15" customFormat="1" ht="30.75" customHeight="1">
      <c r="A127" s="8" t="s">
        <v>377</v>
      </c>
      <c r="B127" s="9" t="s">
        <v>208</v>
      </c>
      <c r="C127" s="10"/>
      <c r="D127" s="10"/>
      <c r="E127" s="10"/>
      <c r="F127" s="5"/>
      <c r="G127" s="83">
        <f t="shared" ref="G127:AC127" si="95">G128+G129</f>
        <v>93498</v>
      </c>
      <c r="H127" s="83">
        <f t="shared" si="95"/>
        <v>93028.826000000001</v>
      </c>
      <c r="I127" s="83">
        <f t="shared" si="95"/>
        <v>93598</v>
      </c>
      <c r="J127" s="83">
        <f t="shared" si="95"/>
        <v>93128.826000000001</v>
      </c>
      <c r="K127" s="20">
        <f t="shared" si="95"/>
        <v>0</v>
      </c>
      <c r="L127" s="20">
        <f t="shared" si="95"/>
        <v>0</v>
      </c>
      <c r="M127" s="12">
        <f t="shared" si="95"/>
        <v>34394</v>
      </c>
      <c r="N127" s="12">
        <f t="shared" si="95"/>
        <v>34394</v>
      </c>
      <c r="O127" s="12">
        <f t="shared" si="95"/>
        <v>0</v>
      </c>
      <c r="P127" s="12">
        <f t="shared" si="95"/>
        <v>0</v>
      </c>
      <c r="Q127" s="12">
        <f t="shared" si="95"/>
        <v>19570</v>
      </c>
      <c r="R127" s="12">
        <f t="shared" si="95"/>
        <v>19400</v>
      </c>
      <c r="S127" s="12">
        <f t="shared" si="95"/>
        <v>10344.34</v>
      </c>
      <c r="T127" s="12">
        <f t="shared" si="95"/>
        <v>10344.34</v>
      </c>
      <c r="U127" s="12">
        <f t="shared" si="95"/>
        <v>34002.85</v>
      </c>
      <c r="V127" s="12">
        <f t="shared" si="95"/>
        <v>34002.85</v>
      </c>
      <c r="W127" s="12">
        <f t="shared" si="95"/>
        <v>45880</v>
      </c>
      <c r="X127" s="12">
        <f t="shared" si="95"/>
        <v>45880</v>
      </c>
      <c r="Y127" s="20">
        <f t="shared" si="95"/>
        <v>0</v>
      </c>
      <c r="Z127" s="20">
        <f t="shared" si="95"/>
        <v>0</v>
      </c>
      <c r="AA127" s="20">
        <f t="shared" si="95"/>
        <v>0</v>
      </c>
      <c r="AB127" s="20">
        <f t="shared" si="95"/>
        <v>0</v>
      </c>
      <c r="AC127" s="12">
        <f t="shared" si="95"/>
        <v>45880</v>
      </c>
      <c r="AD127" s="12">
        <f>AD128+AD129</f>
        <v>45880</v>
      </c>
      <c r="AE127" s="11"/>
      <c r="AF127" s="11"/>
      <c r="AG127" s="130"/>
      <c r="AH127" s="14"/>
      <c r="AI127" s="14"/>
      <c r="AJ127" s="14"/>
      <c r="AK127" s="147" t="s">
        <v>357</v>
      </c>
    </row>
    <row r="128" spans="1:43" s="15" customFormat="1" ht="33">
      <c r="A128" s="8" t="s">
        <v>69</v>
      </c>
      <c r="B128" s="9" t="s">
        <v>209</v>
      </c>
      <c r="C128" s="10"/>
      <c r="D128" s="10"/>
      <c r="E128" s="10"/>
      <c r="F128" s="10"/>
      <c r="G128" s="12">
        <v>7994</v>
      </c>
      <c r="H128" s="12">
        <v>7994</v>
      </c>
      <c r="I128" s="12">
        <v>7994</v>
      </c>
      <c r="J128" s="12">
        <v>7994</v>
      </c>
      <c r="K128" s="11"/>
      <c r="L128" s="11"/>
      <c r="M128" s="11">
        <v>8678</v>
      </c>
      <c r="N128" s="11">
        <v>8678</v>
      </c>
      <c r="O128" s="11"/>
      <c r="P128" s="11"/>
      <c r="Q128" s="11">
        <f>R128</f>
        <v>2976</v>
      </c>
      <c r="R128" s="11">
        <v>2976</v>
      </c>
      <c r="S128" s="50">
        <v>0</v>
      </c>
      <c r="T128" s="50">
        <v>0</v>
      </c>
      <c r="U128" s="12">
        <v>8678</v>
      </c>
      <c r="V128" s="12">
        <v>8678</v>
      </c>
      <c r="W128" s="20">
        <f>X128</f>
        <v>0</v>
      </c>
      <c r="X128" s="20">
        <v>0</v>
      </c>
      <c r="Y128" s="11"/>
      <c r="Z128" s="11"/>
      <c r="AA128" s="11"/>
      <c r="AB128" s="11"/>
      <c r="AC128" s="20">
        <f>AD128</f>
        <v>0</v>
      </c>
      <c r="AD128" s="20">
        <v>0</v>
      </c>
      <c r="AE128" s="11"/>
      <c r="AF128" s="11"/>
      <c r="AG128" s="109"/>
      <c r="AH128" s="14"/>
      <c r="AI128" s="14"/>
      <c r="AJ128" s="14"/>
      <c r="AK128" s="14"/>
      <c r="AL128" s="299"/>
      <c r="AM128" s="299"/>
      <c r="AN128" s="299"/>
    </row>
    <row r="129" spans="1:43 16384:16384" s="15" customFormat="1" ht="24" customHeight="1">
      <c r="A129" s="8" t="s">
        <v>71</v>
      </c>
      <c r="B129" s="9" t="s">
        <v>133</v>
      </c>
      <c r="C129" s="10"/>
      <c r="D129" s="10"/>
      <c r="E129" s="10"/>
      <c r="F129" s="10"/>
      <c r="G129" s="12">
        <f>G130+G134+G135+G140+G147</f>
        <v>85504</v>
      </c>
      <c r="H129" s="12">
        <f t="shared" ref="H129:AD129" si="96">H130+H134+H135+H140+H147</f>
        <v>85034.826000000001</v>
      </c>
      <c r="I129" s="12">
        <f t="shared" si="96"/>
        <v>85604</v>
      </c>
      <c r="J129" s="12">
        <f t="shared" si="96"/>
        <v>85134.826000000001</v>
      </c>
      <c r="K129" s="20">
        <f t="shared" si="96"/>
        <v>0</v>
      </c>
      <c r="L129" s="20">
        <f t="shared" si="96"/>
        <v>0</v>
      </c>
      <c r="M129" s="12">
        <f t="shared" si="96"/>
        <v>25716</v>
      </c>
      <c r="N129" s="12">
        <f t="shared" si="96"/>
        <v>25716</v>
      </c>
      <c r="O129" s="12">
        <f t="shared" si="96"/>
        <v>0</v>
      </c>
      <c r="P129" s="12">
        <f t="shared" si="96"/>
        <v>0</v>
      </c>
      <c r="Q129" s="12">
        <f t="shared" si="96"/>
        <v>16594</v>
      </c>
      <c r="R129" s="12">
        <f t="shared" si="96"/>
        <v>16424</v>
      </c>
      <c r="S129" s="12">
        <f t="shared" si="96"/>
        <v>10344.34</v>
      </c>
      <c r="T129" s="12">
        <f t="shared" si="96"/>
        <v>10344.34</v>
      </c>
      <c r="U129" s="12">
        <f t="shared" si="96"/>
        <v>25324.85</v>
      </c>
      <c r="V129" s="12">
        <f t="shared" si="96"/>
        <v>25324.85</v>
      </c>
      <c r="W129" s="12">
        <f t="shared" si="96"/>
        <v>45880</v>
      </c>
      <c r="X129" s="12">
        <f t="shared" si="96"/>
        <v>45880</v>
      </c>
      <c r="Y129" s="20">
        <f t="shared" si="96"/>
        <v>0</v>
      </c>
      <c r="Z129" s="20">
        <f t="shared" si="96"/>
        <v>0</v>
      </c>
      <c r="AA129" s="20">
        <f t="shared" si="96"/>
        <v>0</v>
      </c>
      <c r="AB129" s="20">
        <f t="shared" si="96"/>
        <v>0</v>
      </c>
      <c r="AC129" s="12">
        <f t="shared" si="96"/>
        <v>45880</v>
      </c>
      <c r="AD129" s="12">
        <f t="shared" si="96"/>
        <v>45880</v>
      </c>
      <c r="AE129" s="11"/>
      <c r="AF129" s="11"/>
      <c r="AG129" s="109"/>
      <c r="AH129" s="14"/>
      <c r="AI129" s="14"/>
      <c r="AJ129" s="14"/>
      <c r="AK129" s="14"/>
    </row>
    <row r="130" spans="1:43 16384:16384" s="15" customFormat="1" ht="49.5">
      <c r="A130" s="8" t="s">
        <v>73</v>
      </c>
      <c r="B130" s="9" t="s">
        <v>74</v>
      </c>
      <c r="C130" s="10"/>
      <c r="D130" s="10"/>
      <c r="E130" s="10"/>
      <c r="F130" s="10"/>
      <c r="G130" s="12">
        <f>SUM(G132:G133)</f>
        <v>14500</v>
      </c>
      <c r="H130" s="12">
        <f t="shared" ref="H130:AD130" si="97">SUM(H132:H133)</f>
        <v>14400</v>
      </c>
      <c r="I130" s="12">
        <f t="shared" si="97"/>
        <v>14500</v>
      </c>
      <c r="J130" s="12">
        <f t="shared" si="97"/>
        <v>14400</v>
      </c>
      <c r="K130" s="20">
        <f t="shared" si="97"/>
        <v>0</v>
      </c>
      <c r="L130" s="20">
        <f t="shared" si="97"/>
        <v>0</v>
      </c>
      <c r="M130" s="11">
        <f t="shared" si="97"/>
        <v>13284</v>
      </c>
      <c r="N130" s="11">
        <f t="shared" si="97"/>
        <v>13284</v>
      </c>
      <c r="O130" s="11">
        <f t="shared" si="97"/>
        <v>0</v>
      </c>
      <c r="P130" s="11">
        <f t="shared" si="97"/>
        <v>0</v>
      </c>
      <c r="Q130" s="11">
        <f t="shared" si="97"/>
        <v>5824</v>
      </c>
      <c r="R130" s="11">
        <f t="shared" si="97"/>
        <v>5724</v>
      </c>
      <c r="S130" s="11">
        <f t="shared" si="97"/>
        <v>2568.3199999999997</v>
      </c>
      <c r="T130" s="11">
        <f t="shared" si="97"/>
        <v>2568.3199999999997</v>
      </c>
      <c r="U130" s="12">
        <f t="shared" si="97"/>
        <v>13284</v>
      </c>
      <c r="V130" s="12">
        <f t="shared" si="97"/>
        <v>13284</v>
      </c>
      <c r="W130" s="12">
        <f t="shared" si="97"/>
        <v>1110</v>
      </c>
      <c r="X130" s="12">
        <f t="shared" si="97"/>
        <v>1110</v>
      </c>
      <c r="Y130" s="20">
        <f t="shared" si="97"/>
        <v>0</v>
      </c>
      <c r="Z130" s="20">
        <f t="shared" si="97"/>
        <v>0</v>
      </c>
      <c r="AA130" s="20">
        <f t="shared" si="97"/>
        <v>0</v>
      </c>
      <c r="AB130" s="20">
        <f t="shared" si="97"/>
        <v>0</v>
      </c>
      <c r="AC130" s="12">
        <f t="shared" si="97"/>
        <v>1110</v>
      </c>
      <c r="AD130" s="12">
        <f t="shared" si="97"/>
        <v>1110</v>
      </c>
      <c r="AE130" s="11"/>
      <c r="AF130" s="11"/>
      <c r="AG130" s="109"/>
      <c r="AH130" s="14"/>
      <c r="AI130" s="14"/>
      <c r="AJ130" s="14"/>
      <c r="AK130" s="14"/>
    </row>
    <row r="131" spans="1:43 16384:16384" s="15" customFormat="1">
      <c r="A131" s="8"/>
      <c r="B131" s="9" t="s">
        <v>75</v>
      </c>
      <c r="C131" s="10"/>
      <c r="D131" s="10"/>
      <c r="E131" s="10"/>
      <c r="F131" s="10"/>
      <c r="G131" s="12"/>
      <c r="H131" s="12"/>
      <c r="I131" s="12"/>
      <c r="J131" s="12"/>
      <c r="K131" s="11"/>
      <c r="L131" s="11"/>
      <c r="M131" s="11"/>
      <c r="N131" s="11"/>
      <c r="O131" s="11"/>
      <c r="P131" s="11"/>
      <c r="Q131" s="11"/>
      <c r="R131" s="11"/>
      <c r="S131" s="12"/>
      <c r="T131" s="12"/>
      <c r="U131" s="12"/>
      <c r="V131" s="12"/>
      <c r="W131" s="12"/>
      <c r="X131" s="12"/>
      <c r="Y131" s="11"/>
      <c r="Z131" s="11"/>
      <c r="AA131" s="11"/>
      <c r="AB131" s="11"/>
      <c r="AC131" s="12"/>
      <c r="AD131" s="12"/>
      <c r="AE131" s="11"/>
      <c r="AF131" s="11"/>
      <c r="AG131" s="109"/>
      <c r="AH131" s="14"/>
      <c r="AI131" s="14"/>
      <c r="AJ131" s="14"/>
      <c r="AK131" s="14"/>
    </row>
    <row r="132" spans="1:43 16384:16384" s="143" customFormat="1" ht="33">
      <c r="A132" s="135">
        <v>1</v>
      </c>
      <c r="B132" s="149" t="s">
        <v>210</v>
      </c>
      <c r="C132" s="158" t="s">
        <v>211</v>
      </c>
      <c r="D132" s="158" t="s">
        <v>212</v>
      </c>
      <c r="E132" s="177" t="s">
        <v>213</v>
      </c>
      <c r="F132" s="5" t="s">
        <v>214</v>
      </c>
      <c r="G132" s="17">
        <v>8500</v>
      </c>
      <c r="H132" s="17">
        <v>8450</v>
      </c>
      <c r="I132" s="17">
        <v>8500</v>
      </c>
      <c r="J132" s="17">
        <v>8450</v>
      </c>
      <c r="K132" s="40"/>
      <c r="L132" s="40"/>
      <c r="M132" s="40">
        <v>7809</v>
      </c>
      <c r="N132" s="40">
        <v>7809</v>
      </c>
      <c r="O132" s="40"/>
      <c r="P132" s="40"/>
      <c r="Q132" s="40">
        <v>3424</v>
      </c>
      <c r="R132" s="40">
        <v>3374</v>
      </c>
      <c r="S132" s="17">
        <f>T132</f>
        <v>1382.74</v>
      </c>
      <c r="T132" s="17">
        <v>1382.74</v>
      </c>
      <c r="U132" s="17">
        <v>7809</v>
      </c>
      <c r="V132" s="17">
        <v>7809</v>
      </c>
      <c r="W132" s="21">
        <f>X132</f>
        <v>640</v>
      </c>
      <c r="X132" s="21">
        <v>640</v>
      </c>
      <c r="Y132" s="40"/>
      <c r="Z132" s="40"/>
      <c r="AA132" s="40"/>
      <c r="AB132" s="40"/>
      <c r="AC132" s="21">
        <f>AD132</f>
        <v>640</v>
      </c>
      <c r="AD132" s="21">
        <v>640</v>
      </c>
      <c r="AE132" s="40"/>
      <c r="AF132" s="11"/>
      <c r="AG132" s="137"/>
      <c r="AH132" s="142"/>
      <c r="AI132" s="142"/>
      <c r="AJ132" s="142"/>
      <c r="AK132" s="142"/>
    </row>
    <row r="133" spans="1:43 16384:16384" s="143" customFormat="1" ht="33">
      <c r="A133" s="135">
        <v>2</v>
      </c>
      <c r="B133" s="149" t="s">
        <v>215</v>
      </c>
      <c r="C133" s="158" t="s">
        <v>216</v>
      </c>
      <c r="D133" s="158" t="s">
        <v>217</v>
      </c>
      <c r="E133" s="177" t="s">
        <v>213</v>
      </c>
      <c r="F133" s="5" t="s">
        <v>218</v>
      </c>
      <c r="G133" s="17">
        <v>6000</v>
      </c>
      <c r="H133" s="17">
        <v>5950</v>
      </c>
      <c r="I133" s="17">
        <v>6000</v>
      </c>
      <c r="J133" s="17">
        <v>5950</v>
      </c>
      <c r="K133" s="40"/>
      <c r="L133" s="40"/>
      <c r="M133" s="40">
        <v>5475</v>
      </c>
      <c r="N133" s="40">
        <v>5475</v>
      </c>
      <c r="O133" s="40"/>
      <c r="P133" s="40"/>
      <c r="Q133" s="40">
        <v>2400</v>
      </c>
      <c r="R133" s="40">
        <v>2350</v>
      </c>
      <c r="S133" s="17">
        <f>T133</f>
        <v>1185.58</v>
      </c>
      <c r="T133" s="17">
        <v>1185.58</v>
      </c>
      <c r="U133" s="17">
        <v>5475</v>
      </c>
      <c r="V133" s="17">
        <v>5475</v>
      </c>
      <c r="W133" s="21">
        <f>X133</f>
        <v>470</v>
      </c>
      <c r="X133" s="21">
        <v>470</v>
      </c>
      <c r="Y133" s="40"/>
      <c r="Z133" s="40"/>
      <c r="AA133" s="40"/>
      <c r="AB133" s="40"/>
      <c r="AC133" s="21">
        <f>AD133</f>
        <v>470</v>
      </c>
      <c r="AD133" s="21">
        <v>470</v>
      </c>
      <c r="AE133" s="40"/>
      <c r="AF133" s="11"/>
      <c r="AG133" s="137"/>
      <c r="AH133" s="142"/>
      <c r="AI133" s="142"/>
      <c r="AJ133" s="142"/>
      <c r="AK133" s="142"/>
      <c r="XFD133" s="143">
        <f>SUM(A133:XFC133)</f>
        <v>54803.16</v>
      </c>
    </row>
    <row r="134" spans="1:43 16384:16384" s="15" customFormat="1" ht="33">
      <c r="A134" s="8" t="s">
        <v>79</v>
      </c>
      <c r="B134" s="9" t="s">
        <v>134</v>
      </c>
      <c r="C134" s="10"/>
      <c r="D134" s="10"/>
      <c r="E134" s="10"/>
      <c r="F134" s="10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2"/>
      <c r="T134" s="12"/>
      <c r="U134" s="12"/>
      <c r="V134" s="12"/>
      <c r="W134" s="12"/>
      <c r="X134" s="12"/>
      <c r="Y134" s="11"/>
      <c r="Z134" s="11"/>
      <c r="AA134" s="11"/>
      <c r="AB134" s="11"/>
      <c r="AC134" s="12"/>
      <c r="AD134" s="12"/>
      <c r="AE134" s="11"/>
      <c r="AF134" s="11"/>
      <c r="AG134" s="109"/>
      <c r="AH134" s="14"/>
      <c r="AI134" s="14"/>
      <c r="AJ134" s="14"/>
      <c r="AK134" s="14"/>
    </row>
    <row r="135" spans="1:43 16384:16384" s="15" customFormat="1" ht="33">
      <c r="A135" s="8" t="s">
        <v>93</v>
      </c>
      <c r="B135" s="9" t="s">
        <v>146</v>
      </c>
      <c r="C135" s="10"/>
      <c r="D135" s="10"/>
      <c r="E135" s="10"/>
      <c r="F135" s="10"/>
      <c r="G135" s="12">
        <f>SUM(G137:G139)</f>
        <v>35000</v>
      </c>
      <c r="H135" s="12">
        <f t="shared" ref="H135:AC135" si="98">SUM(H137:H139)</f>
        <v>34790</v>
      </c>
      <c r="I135" s="12">
        <f t="shared" si="98"/>
        <v>35000</v>
      </c>
      <c r="J135" s="12">
        <f t="shared" si="98"/>
        <v>34790</v>
      </c>
      <c r="K135" s="20">
        <f t="shared" si="98"/>
        <v>0</v>
      </c>
      <c r="L135" s="20">
        <f t="shared" si="98"/>
        <v>0</v>
      </c>
      <c r="M135" s="11">
        <f t="shared" si="98"/>
        <v>11200</v>
      </c>
      <c r="N135" s="11">
        <f t="shared" si="98"/>
        <v>11200</v>
      </c>
      <c r="O135" s="11">
        <f t="shared" si="98"/>
        <v>0</v>
      </c>
      <c r="P135" s="11">
        <f t="shared" si="98"/>
        <v>0</v>
      </c>
      <c r="Q135" s="11">
        <f t="shared" si="98"/>
        <v>9770</v>
      </c>
      <c r="R135" s="11">
        <f t="shared" si="98"/>
        <v>9700</v>
      </c>
      <c r="S135" s="11">
        <f t="shared" si="98"/>
        <v>7667.15</v>
      </c>
      <c r="T135" s="11">
        <f t="shared" si="98"/>
        <v>7667.15</v>
      </c>
      <c r="U135" s="12">
        <f t="shared" si="98"/>
        <v>11200</v>
      </c>
      <c r="V135" s="12">
        <f t="shared" si="98"/>
        <v>11200</v>
      </c>
      <c r="W135" s="12">
        <f t="shared" si="98"/>
        <v>22680</v>
      </c>
      <c r="X135" s="12">
        <f t="shared" si="98"/>
        <v>22680</v>
      </c>
      <c r="Y135" s="20">
        <f t="shared" si="98"/>
        <v>0</v>
      </c>
      <c r="Z135" s="20">
        <f t="shared" si="98"/>
        <v>0</v>
      </c>
      <c r="AA135" s="20">
        <f t="shared" si="98"/>
        <v>0</v>
      </c>
      <c r="AB135" s="20">
        <f t="shared" si="98"/>
        <v>0</v>
      </c>
      <c r="AC135" s="12">
        <f t="shared" si="98"/>
        <v>22680</v>
      </c>
      <c r="AD135" s="12">
        <f>SUM(AD137:AD139)</f>
        <v>22680</v>
      </c>
      <c r="AE135" s="11"/>
      <c r="AF135" s="11"/>
      <c r="AG135" s="109"/>
      <c r="AH135" s="14"/>
      <c r="AI135" s="14"/>
      <c r="AJ135" s="14"/>
      <c r="AK135" s="14"/>
    </row>
    <row r="136" spans="1:43 16384:16384" s="15" customFormat="1">
      <c r="A136" s="8"/>
      <c r="B136" s="9" t="s">
        <v>75</v>
      </c>
      <c r="C136" s="10"/>
      <c r="D136" s="10"/>
      <c r="E136" s="10"/>
      <c r="F136" s="10"/>
      <c r="G136" s="12"/>
      <c r="H136" s="12"/>
      <c r="I136" s="12"/>
      <c r="J136" s="12"/>
      <c r="K136" s="11"/>
      <c r="L136" s="11"/>
      <c r="M136" s="11"/>
      <c r="N136" s="11"/>
      <c r="O136" s="11"/>
      <c r="P136" s="11"/>
      <c r="Q136" s="11"/>
      <c r="R136" s="11"/>
      <c r="S136" s="12"/>
      <c r="T136" s="12"/>
      <c r="U136" s="12"/>
      <c r="V136" s="12"/>
      <c r="W136" s="12"/>
      <c r="X136" s="12"/>
      <c r="Y136" s="11"/>
      <c r="Z136" s="11"/>
      <c r="AA136" s="11"/>
      <c r="AB136" s="11"/>
      <c r="AC136" s="12"/>
      <c r="AD136" s="12"/>
      <c r="AE136" s="11"/>
      <c r="AF136" s="11"/>
      <c r="AG136" s="109"/>
      <c r="AH136" s="14"/>
      <c r="AI136" s="14"/>
      <c r="AJ136" s="14"/>
      <c r="AK136" s="14"/>
    </row>
    <row r="137" spans="1:43 16384:16384" s="143" customFormat="1" ht="47.25">
      <c r="A137" s="135">
        <v>1</v>
      </c>
      <c r="B137" s="149" t="s">
        <v>219</v>
      </c>
      <c r="C137" s="158" t="s">
        <v>220</v>
      </c>
      <c r="D137" s="158" t="s">
        <v>221</v>
      </c>
      <c r="E137" s="177" t="s">
        <v>97</v>
      </c>
      <c r="F137" s="5" t="s">
        <v>222</v>
      </c>
      <c r="G137" s="17">
        <v>12000</v>
      </c>
      <c r="H137" s="17">
        <v>11930</v>
      </c>
      <c r="I137" s="17">
        <v>12000</v>
      </c>
      <c r="J137" s="17">
        <v>11930</v>
      </c>
      <c r="K137" s="40"/>
      <c r="L137" s="40"/>
      <c r="M137" s="40">
        <v>3800</v>
      </c>
      <c r="N137" s="40">
        <v>3800</v>
      </c>
      <c r="O137" s="40"/>
      <c r="P137" s="40"/>
      <c r="Q137" s="40">
        <v>3370</v>
      </c>
      <c r="R137" s="40">
        <v>3300</v>
      </c>
      <c r="S137" s="17">
        <f>T137</f>
        <v>2689.84</v>
      </c>
      <c r="T137" s="17">
        <v>2689.84</v>
      </c>
      <c r="U137" s="17">
        <v>3800</v>
      </c>
      <c r="V137" s="17">
        <v>3800</v>
      </c>
      <c r="W137" s="21">
        <f>X137</f>
        <v>7800</v>
      </c>
      <c r="X137" s="21">
        <v>7800</v>
      </c>
      <c r="Y137" s="40"/>
      <c r="Z137" s="40"/>
      <c r="AA137" s="40"/>
      <c r="AB137" s="40"/>
      <c r="AC137" s="21">
        <f>AD137</f>
        <v>7800</v>
      </c>
      <c r="AD137" s="21">
        <v>7800</v>
      </c>
      <c r="AE137" s="40"/>
      <c r="AF137" s="11"/>
      <c r="AG137" s="137"/>
      <c r="AH137" s="142"/>
      <c r="AI137" s="142"/>
      <c r="AJ137" s="142"/>
      <c r="AK137" s="142">
        <f>V137+AD137</f>
        <v>11600</v>
      </c>
    </row>
    <row r="138" spans="1:43 16384:16384" s="143" customFormat="1" ht="49.5">
      <c r="A138" s="135">
        <v>2</v>
      </c>
      <c r="B138" s="149" t="s">
        <v>223</v>
      </c>
      <c r="C138" s="158" t="s">
        <v>224</v>
      </c>
      <c r="D138" s="158" t="s">
        <v>225</v>
      </c>
      <c r="E138" s="177" t="s">
        <v>97</v>
      </c>
      <c r="F138" s="5" t="s">
        <v>226</v>
      </c>
      <c r="G138" s="17">
        <v>11000</v>
      </c>
      <c r="H138" s="17">
        <v>10930</v>
      </c>
      <c r="I138" s="17">
        <v>11000</v>
      </c>
      <c r="J138" s="17">
        <v>10930</v>
      </c>
      <c r="K138" s="40"/>
      <c r="L138" s="40"/>
      <c r="M138" s="40">
        <v>3600</v>
      </c>
      <c r="N138" s="40">
        <v>3600</v>
      </c>
      <c r="O138" s="40"/>
      <c r="P138" s="40"/>
      <c r="Q138" s="40">
        <f>R138</f>
        <v>3100</v>
      </c>
      <c r="R138" s="40">
        <v>3100</v>
      </c>
      <c r="S138" s="17">
        <f t="shared" ref="S138:S139" si="99">T138</f>
        <v>2599.2199999999998</v>
      </c>
      <c r="T138" s="17">
        <v>2599.2199999999998</v>
      </c>
      <c r="U138" s="17">
        <v>3600</v>
      </c>
      <c r="V138" s="17">
        <v>3600</v>
      </c>
      <c r="W138" s="21">
        <v>7150</v>
      </c>
      <c r="X138" s="21">
        <v>7150</v>
      </c>
      <c r="Y138" s="40"/>
      <c r="Z138" s="40"/>
      <c r="AA138" s="40"/>
      <c r="AB138" s="40"/>
      <c r="AC138" s="21">
        <v>7150</v>
      </c>
      <c r="AD138" s="21">
        <v>7150</v>
      </c>
      <c r="AE138" s="40"/>
      <c r="AF138" s="11"/>
      <c r="AG138" s="137"/>
      <c r="AH138" s="142"/>
      <c r="AI138" s="142"/>
      <c r="AJ138" s="142"/>
      <c r="AK138" s="142">
        <f t="shared" ref="AK138:AK146" si="100">V138+AD138</f>
        <v>10750</v>
      </c>
      <c r="AM138" s="178"/>
    </row>
    <row r="139" spans="1:43 16384:16384" s="143" customFormat="1" ht="49.5">
      <c r="A139" s="135">
        <v>3</v>
      </c>
      <c r="B139" s="149" t="s">
        <v>227</v>
      </c>
      <c r="C139" s="158" t="s">
        <v>224</v>
      </c>
      <c r="D139" s="158" t="s">
        <v>228</v>
      </c>
      <c r="E139" s="177" t="s">
        <v>97</v>
      </c>
      <c r="F139" s="5" t="s">
        <v>229</v>
      </c>
      <c r="G139" s="17">
        <v>12000</v>
      </c>
      <c r="H139" s="17">
        <v>11930</v>
      </c>
      <c r="I139" s="17">
        <v>12000</v>
      </c>
      <c r="J139" s="17">
        <v>11930</v>
      </c>
      <c r="K139" s="40"/>
      <c r="L139" s="40"/>
      <c r="M139" s="40">
        <v>3800</v>
      </c>
      <c r="N139" s="40">
        <v>3800</v>
      </c>
      <c r="O139" s="40"/>
      <c r="P139" s="40"/>
      <c r="Q139" s="40">
        <f>R139</f>
        <v>3300</v>
      </c>
      <c r="R139" s="40">
        <v>3300</v>
      </c>
      <c r="S139" s="17">
        <f t="shared" si="99"/>
        <v>2378.09</v>
      </c>
      <c r="T139" s="17">
        <v>2378.09</v>
      </c>
      <c r="U139" s="17">
        <v>3800</v>
      </c>
      <c r="V139" s="17">
        <v>3800</v>
      </c>
      <c r="W139" s="21">
        <f t="shared" ref="W139" si="101">X139</f>
        <v>7730</v>
      </c>
      <c r="X139" s="21">
        <v>7730</v>
      </c>
      <c r="Y139" s="40"/>
      <c r="Z139" s="40"/>
      <c r="AA139" s="40"/>
      <c r="AB139" s="40"/>
      <c r="AC139" s="21">
        <f t="shared" ref="AC139" si="102">AD139</f>
        <v>7730</v>
      </c>
      <c r="AD139" s="21">
        <v>7730</v>
      </c>
      <c r="AE139" s="40"/>
      <c r="AF139" s="11"/>
      <c r="AG139" s="137"/>
      <c r="AH139" s="142"/>
      <c r="AI139" s="142"/>
      <c r="AJ139" s="142"/>
      <c r="AK139" s="142">
        <f t="shared" si="100"/>
        <v>11530</v>
      </c>
      <c r="AM139" s="178"/>
      <c r="AN139" s="298"/>
      <c r="AO139" s="298"/>
      <c r="AP139" s="298"/>
      <c r="AQ139" s="298"/>
    </row>
    <row r="140" spans="1:43 16384:16384" s="15" customFormat="1" ht="33">
      <c r="A140" s="8" t="s">
        <v>115</v>
      </c>
      <c r="B140" s="9" t="s">
        <v>151</v>
      </c>
      <c r="C140" s="10"/>
      <c r="D140" s="10"/>
      <c r="E140" s="10"/>
      <c r="F140" s="10"/>
      <c r="G140" s="12">
        <f t="shared" ref="G140:AD140" si="103">SUM(G142:G146)</f>
        <v>30900</v>
      </c>
      <c r="H140" s="12">
        <f t="shared" si="103"/>
        <v>30760</v>
      </c>
      <c r="I140" s="12">
        <f t="shared" si="103"/>
        <v>31000</v>
      </c>
      <c r="J140" s="12">
        <f t="shared" si="103"/>
        <v>30860</v>
      </c>
      <c r="K140" s="20">
        <f t="shared" si="103"/>
        <v>0</v>
      </c>
      <c r="L140" s="20">
        <f t="shared" si="103"/>
        <v>0</v>
      </c>
      <c r="M140" s="11">
        <f t="shared" si="103"/>
        <v>1232</v>
      </c>
      <c r="N140" s="11">
        <f t="shared" si="103"/>
        <v>1232</v>
      </c>
      <c r="O140" s="11">
        <f t="shared" si="103"/>
        <v>0</v>
      </c>
      <c r="P140" s="11">
        <f t="shared" si="103"/>
        <v>0</v>
      </c>
      <c r="Q140" s="11">
        <f t="shared" si="103"/>
        <v>1000</v>
      </c>
      <c r="R140" s="11">
        <f t="shared" si="103"/>
        <v>1000</v>
      </c>
      <c r="S140" s="11">
        <f t="shared" si="103"/>
        <v>108.87</v>
      </c>
      <c r="T140" s="11">
        <f t="shared" si="103"/>
        <v>108.87</v>
      </c>
      <c r="U140" s="12">
        <f t="shared" si="103"/>
        <v>840.85</v>
      </c>
      <c r="V140" s="12">
        <f t="shared" si="103"/>
        <v>840.85</v>
      </c>
      <c r="W140" s="12">
        <f t="shared" si="103"/>
        <v>21940</v>
      </c>
      <c r="X140" s="12">
        <f t="shared" si="103"/>
        <v>21940</v>
      </c>
      <c r="Y140" s="20">
        <f t="shared" si="103"/>
        <v>0</v>
      </c>
      <c r="Z140" s="20">
        <f t="shared" si="103"/>
        <v>0</v>
      </c>
      <c r="AA140" s="20">
        <f t="shared" si="103"/>
        <v>0</v>
      </c>
      <c r="AB140" s="20">
        <f t="shared" si="103"/>
        <v>0</v>
      </c>
      <c r="AC140" s="12">
        <f t="shared" si="103"/>
        <v>21940</v>
      </c>
      <c r="AD140" s="12">
        <f t="shared" si="103"/>
        <v>21940</v>
      </c>
      <c r="AE140" s="11"/>
      <c r="AF140" s="11"/>
      <c r="AG140" s="179"/>
      <c r="AH140" s="14"/>
      <c r="AI140" s="14"/>
      <c r="AJ140" s="14"/>
      <c r="AK140" s="142"/>
      <c r="AL140" s="143"/>
    </row>
    <row r="141" spans="1:43 16384:16384" s="15" customFormat="1" ht="24" customHeight="1">
      <c r="A141" s="8"/>
      <c r="B141" s="9" t="s">
        <v>75</v>
      </c>
      <c r="C141" s="10"/>
      <c r="D141" s="10"/>
      <c r="E141" s="10"/>
      <c r="F141" s="10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2"/>
      <c r="T141" s="12"/>
      <c r="U141" s="12"/>
      <c r="V141" s="12"/>
      <c r="W141" s="12"/>
      <c r="X141" s="21"/>
      <c r="Y141" s="11"/>
      <c r="Z141" s="11"/>
      <c r="AA141" s="11"/>
      <c r="AB141" s="11"/>
      <c r="AC141" s="12"/>
      <c r="AD141" s="12"/>
      <c r="AE141" s="11"/>
      <c r="AF141" s="11"/>
      <c r="AG141" s="109"/>
      <c r="AH141" s="14"/>
      <c r="AI141" s="14"/>
      <c r="AJ141" s="14"/>
      <c r="AK141" s="142"/>
      <c r="AL141" s="143"/>
    </row>
    <row r="142" spans="1:43 16384:16384" s="143" customFormat="1" ht="31.5">
      <c r="A142" s="135">
        <v>1</v>
      </c>
      <c r="B142" s="149" t="s">
        <v>230</v>
      </c>
      <c r="C142" s="5" t="s">
        <v>231</v>
      </c>
      <c r="D142" s="5" t="s">
        <v>232</v>
      </c>
      <c r="E142" s="5" t="s">
        <v>155</v>
      </c>
      <c r="F142" s="5" t="s">
        <v>233</v>
      </c>
      <c r="G142" s="17">
        <v>3000</v>
      </c>
      <c r="H142" s="17">
        <v>2960</v>
      </c>
      <c r="I142" s="17">
        <v>3000</v>
      </c>
      <c r="J142" s="17">
        <v>2960</v>
      </c>
      <c r="K142" s="40"/>
      <c r="L142" s="40"/>
      <c r="M142" s="40">
        <v>215</v>
      </c>
      <c r="N142" s="40">
        <v>215</v>
      </c>
      <c r="O142" s="40"/>
      <c r="P142" s="40"/>
      <c r="Q142" s="40">
        <f>R142</f>
        <v>100</v>
      </c>
      <c r="R142" s="40">
        <v>100</v>
      </c>
      <c r="S142" s="17">
        <f>T142</f>
        <v>60.97</v>
      </c>
      <c r="T142" s="17">
        <v>60.97</v>
      </c>
      <c r="U142" s="16">
        <f>V142</f>
        <v>175.95</v>
      </c>
      <c r="V142" s="16">
        <f>115+60.95</f>
        <v>175.95</v>
      </c>
      <c r="W142" s="21">
        <f>X142</f>
        <v>2700</v>
      </c>
      <c r="X142" s="21">
        <v>2700</v>
      </c>
      <c r="Y142" s="40"/>
      <c r="Z142" s="40"/>
      <c r="AA142" s="40"/>
      <c r="AB142" s="40"/>
      <c r="AC142" s="21">
        <f>AD142</f>
        <v>2700</v>
      </c>
      <c r="AD142" s="21">
        <v>2700</v>
      </c>
      <c r="AE142" s="40"/>
      <c r="AF142" s="11"/>
      <c r="AG142" s="137"/>
      <c r="AH142" s="142"/>
      <c r="AI142" s="142"/>
      <c r="AJ142" s="142"/>
      <c r="AK142" s="142">
        <f t="shared" si="100"/>
        <v>2875.95</v>
      </c>
      <c r="AM142" s="300"/>
      <c r="AN142" s="300"/>
      <c r="AO142" s="300"/>
    </row>
    <row r="143" spans="1:43 16384:16384" s="143" customFormat="1" ht="31.5">
      <c r="A143" s="135">
        <v>2</v>
      </c>
      <c r="B143" s="149" t="s">
        <v>234</v>
      </c>
      <c r="C143" s="5" t="s">
        <v>216</v>
      </c>
      <c r="D143" s="5" t="s">
        <v>232</v>
      </c>
      <c r="E143" s="5" t="s">
        <v>155</v>
      </c>
      <c r="F143" s="5" t="s">
        <v>235</v>
      </c>
      <c r="G143" s="17">
        <v>3000</v>
      </c>
      <c r="H143" s="17">
        <v>2960</v>
      </c>
      <c r="I143" s="17">
        <v>3000</v>
      </c>
      <c r="J143" s="17">
        <v>2960</v>
      </c>
      <c r="K143" s="40"/>
      <c r="L143" s="40"/>
      <c r="M143" s="40">
        <v>217</v>
      </c>
      <c r="N143" s="40">
        <v>217</v>
      </c>
      <c r="O143" s="40"/>
      <c r="P143" s="40"/>
      <c r="Q143" s="40">
        <f t="shared" ref="Q143:Q146" si="104">R143</f>
        <v>100</v>
      </c>
      <c r="R143" s="40">
        <v>100</v>
      </c>
      <c r="S143" s="17">
        <f>T143</f>
        <v>47.9</v>
      </c>
      <c r="T143" s="17">
        <v>47.9</v>
      </c>
      <c r="U143" s="16">
        <f>V143</f>
        <v>164.9</v>
      </c>
      <c r="V143" s="16">
        <f>117+47.9</f>
        <v>164.9</v>
      </c>
      <c r="W143" s="21">
        <f t="shared" ref="W143:W146" si="105">X143</f>
        <v>2650</v>
      </c>
      <c r="X143" s="21">
        <v>2650</v>
      </c>
      <c r="Y143" s="40"/>
      <c r="Z143" s="40"/>
      <c r="AA143" s="40"/>
      <c r="AB143" s="40"/>
      <c r="AC143" s="21">
        <f t="shared" ref="AC143:AC146" si="106">AD143</f>
        <v>2650</v>
      </c>
      <c r="AD143" s="21">
        <v>2650</v>
      </c>
      <c r="AE143" s="40"/>
      <c r="AF143" s="11"/>
      <c r="AG143" s="137"/>
      <c r="AH143" s="142"/>
      <c r="AI143" s="142"/>
      <c r="AJ143" s="142"/>
      <c r="AK143" s="142">
        <f t="shared" si="100"/>
        <v>2814.9</v>
      </c>
      <c r="AM143" s="300"/>
      <c r="AN143" s="300"/>
      <c r="AO143" s="300"/>
    </row>
    <row r="144" spans="1:43 16384:16384" s="143" customFormat="1" ht="31.5">
      <c r="A144" s="135">
        <v>3</v>
      </c>
      <c r="B144" s="149" t="s">
        <v>236</v>
      </c>
      <c r="C144" s="5" t="s">
        <v>237</v>
      </c>
      <c r="D144" s="5" t="s">
        <v>238</v>
      </c>
      <c r="E144" s="5" t="s">
        <v>155</v>
      </c>
      <c r="F144" s="5" t="s">
        <v>239</v>
      </c>
      <c r="G144" s="17">
        <v>3000</v>
      </c>
      <c r="H144" s="17">
        <v>2980</v>
      </c>
      <c r="I144" s="17">
        <v>3000</v>
      </c>
      <c r="J144" s="17">
        <v>2980</v>
      </c>
      <c r="K144" s="40"/>
      <c r="L144" s="40"/>
      <c r="M144" s="40">
        <v>100</v>
      </c>
      <c r="N144" s="40">
        <v>100</v>
      </c>
      <c r="O144" s="40"/>
      <c r="P144" s="40"/>
      <c r="Q144" s="40">
        <f t="shared" si="104"/>
        <v>100</v>
      </c>
      <c r="R144" s="40">
        <v>100</v>
      </c>
      <c r="S144" s="17"/>
      <c r="T144" s="17"/>
      <c r="U144" s="16">
        <f>V144</f>
        <v>0</v>
      </c>
      <c r="V144" s="16">
        <v>0</v>
      </c>
      <c r="W144" s="21">
        <f t="shared" si="105"/>
        <v>2800</v>
      </c>
      <c r="X144" s="21">
        <v>2800</v>
      </c>
      <c r="Y144" s="40"/>
      <c r="Z144" s="40"/>
      <c r="AA144" s="40"/>
      <c r="AB144" s="40"/>
      <c r="AC144" s="21">
        <f t="shared" si="106"/>
        <v>2800</v>
      </c>
      <c r="AD144" s="21">
        <v>2800</v>
      </c>
      <c r="AE144" s="40"/>
      <c r="AF144" s="11"/>
      <c r="AG144" s="137"/>
      <c r="AH144" s="142"/>
      <c r="AI144" s="142"/>
      <c r="AJ144" s="142"/>
      <c r="AK144" s="142">
        <f t="shared" si="100"/>
        <v>2800</v>
      </c>
    </row>
    <row r="145" spans="1:42" s="143" customFormat="1" ht="33">
      <c r="A145" s="135">
        <v>4</v>
      </c>
      <c r="B145" s="149" t="s">
        <v>240</v>
      </c>
      <c r="C145" s="5" t="s">
        <v>241</v>
      </c>
      <c r="D145" s="5" t="s">
        <v>242</v>
      </c>
      <c r="E145" s="5" t="s">
        <v>155</v>
      </c>
      <c r="F145" s="5" t="s">
        <v>243</v>
      </c>
      <c r="G145" s="17">
        <v>14900</v>
      </c>
      <c r="H145" s="17">
        <v>14880</v>
      </c>
      <c r="I145" s="17">
        <v>15000</v>
      </c>
      <c r="J145" s="17">
        <v>14980</v>
      </c>
      <c r="K145" s="40"/>
      <c r="L145" s="40"/>
      <c r="M145" s="40">
        <v>500</v>
      </c>
      <c r="N145" s="40">
        <v>500</v>
      </c>
      <c r="O145" s="40"/>
      <c r="P145" s="40"/>
      <c r="Q145" s="40">
        <f t="shared" si="104"/>
        <v>500</v>
      </c>
      <c r="R145" s="40">
        <v>500</v>
      </c>
      <c r="S145" s="17"/>
      <c r="T145" s="17"/>
      <c r="U145" s="17">
        <v>500</v>
      </c>
      <c r="V145" s="17">
        <v>500</v>
      </c>
      <c r="W145" s="21">
        <f t="shared" si="105"/>
        <v>9405</v>
      </c>
      <c r="X145" s="21">
        <f>12883-3478</f>
        <v>9405</v>
      </c>
      <c r="Y145" s="40"/>
      <c r="Z145" s="40"/>
      <c r="AA145" s="40"/>
      <c r="AB145" s="40"/>
      <c r="AC145" s="21">
        <f t="shared" si="106"/>
        <v>9405</v>
      </c>
      <c r="AD145" s="21">
        <f>12883-3478</f>
        <v>9405</v>
      </c>
      <c r="AE145" s="40"/>
      <c r="AF145" s="11"/>
      <c r="AG145" s="137"/>
      <c r="AH145" s="142"/>
      <c r="AI145" s="142"/>
      <c r="AJ145" s="142"/>
      <c r="AK145" s="142">
        <f t="shared" si="100"/>
        <v>9905</v>
      </c>
    </row>
    <row r="146" spans="1:42" s="143" customFormat="1" ht="49.5">
      <c r="A146" s="135">
        <v>5</v>
      </c>
      <c r="B146" s="149" t="s">
        <v>244</v>
      </c>
      <c r="C146" s="5" t="s">
        <v>216</v>
      </c>
      <c r="D146" s="5" t="s">
        <v>245</v>
      </c>
      <c r="E146" s="5" t="s">
        <v>155</v>
      </c>
      <c r="F146" s="5" t="s">
        <v>246</v>
      </c>
      <c r="G146" s="17">
        <v>7000</v>
      </c>
      <c r="H146" s="17">
        <v>6980</v>
      </c>
      <c r="I146" s="17">
        <v>7000</v>
      </c>
      <c r="J146" s="17">
        <v>6980</v>
      </c>
      <c r="K146" s="40"/>
      <c r="L146" s="40"/>
      <c r="M146" s="40">
        <v>200</v>
      </c>
      <c r="N146" s="40">
        <v>200</v>
      </c>
      <c r="O146" s="40"/>
      <c r="P146" s="40"/>
      <c r="Q146" s="40">
        <f t="shared" si="104"/>
        <v>200</v>
      </c>
      <c r="R146" s="40">
        <v>200</v>
      </c>
      <c r="S146" s="17"/>
      <c r="T146" s="17"/>
      <c r="U146" s="16">
        <f>V146</f>
        <v>0</v>
      </c>
      <c r="V146" s="16">
        <v>0</v>
      </c>
      <c r="W146" s="21">
        <f t="shared" si="105"/>
        <v>4385</v>
      </c>
      <c r="X146" s="21">
        <f>5900-1585+70</f>
        <v>4385</v>
      </c>
      <c r="Y146" s="40"/>
      <c r="Z146" s="40"/>
      <c r="AA146" s="40"/>
      <c r="AB146" s="40"/>
      <c r="AC146" s="21">
        <f t="shared" si="106"/>
        <v>4385</v>
      </c>
      <c r="AD146" s="21">
        <f>5900-1585+70</f>
        <v>4385</v>
      </c>
      <c r="AE146" s="40"/>
      <c r="AF146" s="11"/>
      <c r="AG146" s="137"/>
      <c r="AH146" s="142"/>
      <c r="AI146" s="142"/>
      <c r="AJ146" s="142"/>
      <c r="AK146" s="142">
        <f t="shared" si="100"/>
        <v>4385</v>
      </c>
      <c r="AM146" s="298"/>
      <c r="AN146" s="298"/>
      <c r="AO146" s="298"/>
      <c r="AP146" s="298"/>
    </row>
    <row r="147" spans="1:42" s="95" customFormat="1" ht="26.45" customHeight="1">
      <c r="A147" s="157" t="s">
        <v>336</v>
      </c>
      <c r="B147" s="180" t="s">
        <v>341</v>
      </c>
      <c r="C147" s="10"/>
      <c r="D147" s="10"/>
      <c r="E147" s="10"/>
      <c r="F147" s="10"/>
      <c r="G147" s="45">
        <f>SUM(G148:G149)</f>
        <v>5104</v>
      </c>
      <c r="H147" s="45">
        <f t="shared" ref="H147:AD147" si="107">SUM(H148:H149)</f>
        <v>5084.826</v>
      </c>
      <c r="I147" s="45">
        <f t="shared" si="107"/>
        <v>5104</v>
      </c>
      <c r="J147" s="44">
        <f t="shared" si="107"/>
        <v>5084.826</v>
      </c>
      <c r="K147" s="20">
        <f t="shared" si="107"/>
        <v>0</v>
      </c>
      <c r="L147" s="20">
        <f t="shared" si="107"/>
        <v>0</v>
      </c>
      <c r="M147" s="20">
        <f t="shared" si="107"/>
        <v>0</v>
      </c>
      <c r="N147" s="20">
        <f t="shared" si="107"/>
        <v>0</v>
      </c>
      <c r="O147" s="20">
        <f t="shared" si="107"/>
        <v>0</v>
      </c>
      <c r="P147" s="20">
        <f t="shared" si="107"/>
        <v>0</v>
      </c>
      <c r="Q147" s="20">
        <f t="shared" si="107"/>
        <v>0</v>
      </c>
      <c r="R147" s="20">
        <f t="shared" si="107"/>
        <v>0</v>
      </c>
      <c r="S147" s="20">
        <f t="shared" si="107"/>
        <v>0</v>
      </c>
      <c r="T147" s="20">
        <f t="shared" si="107"/>
        <v>0</v>
      </c>
      <c r="U147" s="20">
        <f t="shared" si="107"/>
        <v>0</v>
      </c>
      <c r="V147" s="20">
        <f t="shared" si="107"/>
        <v>0</v>
      </c>
      <c r="W147" s="45">
        <f t="shared" si="107"/>
        <v>150</v>
      </c>
      <c r="X147" s="45">
        <f t="shared" si="107"/>
        <v>150</v>
      </c>
      <c r="Y147" s="20">
        <f t="shared" si="107"/>
        <v>0</v>
      </c>
      <c r="Z147" s="20">
        <f t="shared" si="107"/>
        <v>0</v>
      </c>
      <c r="AA147" s="20">
        <f t="shared" si="107"/>
        <v>0</v>
      </c>
      <c r="AB147" s="20">
        <f t="shared" si="107"/>
        <v>0</v>
      </c>
      <c r="AC147" s="45">
        <f t="shared" si="107"/>
        <v>150</v>
      </c>
      <c r="AD147" s="45">
        <f t="shared" si="107"/>
        <v>150</v>
      </c>
      <c r="AE147" s="44"/>
      <c r="AF147" s="11"/>
      <c r="AG147" s="181"/>
      <c r="AH147" s="182"/>
      <c r="AI147" s="182"/>
      <c r="AJ147" s="182"/>
      <c r="AK147" s="182"/>
    </row>
    <row r="148" spans="1:42" s="143" customFormat="1" ht="33">
      <c r="A148" s="135">
        <v>1</v>
      </c>
      <c r="B148" s="149" t="s">
        <v>342</v>
      </c>
      <c r="C148" s="5"/>
      <c r="D148" s="5"/>
      <c r="E148" s="5"/>
      <c r="F148" s="5" t="s">
        <v>389</v>
      </c>
      <c r="G148" s="82">
        <v>1794</v>
      </c>
      <c r="H148" s="82">
        <v>1784.826</v>
      </c>
      <c r="I148" s="82">
        <v>1794</v>
      </c>
      <c r="J148" s="52">
        <v>1784.826</v>
      </c>
      <c r="K148" s="40"/>
      <c r="L148" s="40"/>
      <c r="M148" s="40"/>
      <c r="N148" s="40"/>
      <c r="O148" s="40"/>
      <c r="P148" s="40"/>
      <c r="Q148" s="40"/>
      <c r="R148" s="40"/>
      <c r="S148" s="17"/>
      <c r="T148" s="17"/>
      <c r="U148" s="17"/>
      <c r="V148" s="17"/>
      <c r="W148" s="17">
        <v>50</v>
      </c>
      <c r="X148" s="17">
        <v>50</v>
      </c>
      <c r="Y148" s="40"/>
      <c r="Z148" s="40"/>
      <c r="AA148" s="40"/>
      <c r="AB148" s="40"/>
      <c r="AC148" s="17">
        <v>50</v>
      </c>
      <c r="AD148" s="17">
        <v>50</v>
      </c>
      <c r="AE148" s="40"/>
      <c r="AF148" s="11"/>
      <c r="AG148" s="137"/>
      <c r="AH148" s="142"/>
      <c r="AI148" s="142"/>
      <c r="AJ148" s="142"/>
      <c r="AK148" s="142"/>
    </row>
    <row r="149" spans="1:42" s="143" customFormat="1" ht="49.5">
      <c r="A149" s="135">
        <v>2</v>
      </c>
      <c r="B149" s="149" t="s">
        <v>358</v>
      </c>
      <c r="C149" s="5"/>
      <c r="D149" s="5"/>
      <c r="E149" s="5"/>
      <c r="F149" s="5" t="s">
        <v>390</v>
      </c>
      <c r="G149" s="82">
        <v>3310</v>
      </c>
      <c r="H149" s="82">
        <v>3300</v>
      </c>
      <c r="I149" s="82">
        <v>3310</v>
      </c>
      <c r="J149" s="51">
        <v>3300</v>
      </c>
      <c r="K149" s="40"/>
      <c r="L149" s="40"/>
      <c r="M149" s="40"/>
      <c r="N149" s="40"/>
      <c r="O149" s="40"/>
      <c r="P149" s="40"/>
      <c r="Q149" s="40"/>
      <c r="R149" s="40"/>
      <c r="S149" s="17"/>
      <c r="T149" s="17"/>
      <c r="U149" s="17"/>
      <c r="V149" s="17"/>
      <c r="W149" s="17">
        <v>100</v>
      </c>
      <c r="X149" s="17">
        <v>100</v>
      </c>
      <c r="Y149" s="40"/>
      <c r="Z149" s="40"/>
      <c r="AA149" s="40"/>
      <c r="AB149" s="40"/>
      <c r="AC149" s="17">
        <v>100</v>
      </c>
      <c r="AD149" s="17">
        <v>100</v>
      </c>
      <c r="AE149" s="40"/>
      <c r="AF149" s="11"/>
      <c r="AG149" s="137"/>
      <c r="AH149" s="142"/>
      <c r="AI149" s="142"/>
      <c r="AJ149" s="142"/>
      <c r="AK149" s="142"/>
    </row>
    <row r="150" spans="1:42" s="143" customFormat="1">
      <c r="A150" s="135"/>
      <c r="B150" s="149"/>
      <c r="C150" s="5"/>
      <c r="D150" s="5"/>
      <c r="E150" s="5"/>
      <c r="F150" s="5"/>
      <c r="G150" s="51"/>
      <c r="H150" s="51"/>
      <c r="I150" s="51"/>
      <c r="J150" s="51"/>
      <c r="K150" s="40"/>
      <c r="L150" s="40"/>
      <c r="M150" s="40"/>
      <c r="N150" s="40"/>
      <c r="O150" s="40"/>
      <c r="P150" s="40"/>
      <c r="Q150" s="40"/>
      <c r="R150" s="40"/>
      <c r="S150" s="17"/>
      <c r="T150" s="17"/>
      <c r="U150" s="17"/>
      <c r="V150" s="17"/>
      <c r="W150" s="17"/>
      <c r="X150" s="17"/>
      <c r="Y150" s="40"/>
      <c r="Z150" s="40"/>
      <c r="AA150" s="40"/>
      <c r="AB150" s="40"/>
      <c r="AC150" s="17"/>
      <c r="AD150" s="17"/>
      <c r="AE150" s="40"/>
      <c r="AF150" s="11"/>
      <c r="AG150" s="137"/>
      <c r="AH150" s="142"/>
      <c r="AI150" s="142"/>
      <c r="AJ150" s="142"/>
      <c r="AK150" s="142"/>
    </row>
    <row r="151" spans="1:42" s="15" customFormat="1" ht="28.5" customHeight="1">
      <c r="A151" s="8" t="s">
        <v>378</v>
      </c>
      <c r="B151" s="9" t="s">
        <v>247</v>
      </c>
      <c r="C151" s="10"/>
      <c r="D151" s="10"/>
      <c r="E151" s="10"/>
      <c r="F151" s="10"/>
      <c r="G151" s="11">
        <f>SUM(G152+G153)</f>
        <v>89458</v>
      </c>
      <c r="H151" s="11">
        <f t="shared" ref="H151:AD151" si="108">SUM(H152+H153)</f>
        <v>88668</v>
      </c>
      <c r="I151" s="11">
        <f t="shared" si="108"/>
        <v>88907</v>
      </c>
      <c r="J151" s="11">
        <f t="shared" si="108"/>
        <v>88117</v>
      </c>
      <c r="K151" s="20">
        <f t="shared" si="108"/>
        <v>0</v>
      </c>
      <c r="L151" s="20">
        <f t="shared" si="108"/>
        <v>0</v>
      </c>
      <c r="M151" s="11">
        <f t="shared" si="108"/>
        <v>26945</v>
      </c>
      <c r="N151" s="11">
        <f t="shared" si="108"/>
        <v>26945</v>
      </c>
      <c r="O151" s="11">
        <f t="shared" si="108"/>
        <v>0</v>
      </c>
      <c r="P151" s="11">
        <f t="shared" si="108"/>
        <v>0</v>
      </c>
      <c r="Q151" s="11">
        <f t="shared" si="108"/>
        <v>21198</v>
      </c>
      <c r="R151" s="11">
        <f t="shared" si="108"/>
        <v>21198</v>
      </c>
      <c r="S151" s="11">
        <f t="shared" si="108"/>
        <v>12168.009999999998</v>
      </c>
      <c r="T151" s="11">
        <f t="shared" si="108"/>
        <v>12168.009999999998</v>
      </c>
      <c r="U151" s="12">
        <f t="shared" si="108"/>
        <v>27484.86</v>
      </c>
      <c r="V151" s="12">
        <f t="shared" si="108"/>
        <v>27484.86</v>
      </c>
      <c r="W151" s="12">
        <f t="shared" si="108"/>
        <v>39429</v>
      </c>
      <c r="X151" s="12">
        <f t="shared" si="108"/>
        <v>39429</v>
      </c>
      <c r="Y151" s="20">
        <f t="shared" si="108"/>
        <v>0</v>
      </c>
      <c r="Z151" s="20">
        <f t="shared" si="108"/>
        <v>0</v>
      </c>
      <c r="AA151" s="12">
        <f t="shared" si="108"/>
        <v>1500</v>
      </c>
      <c r="AB151" s="25">
        <f t="shared" si="108"/>
        <v>1239</v>
      </c>
      <c r="AC151" s="12">
        <f t="shared" si="108"/>
        <v>39690</v>
      </c>
      <c r="AD151" s="12">
        <f t="shared" si="108"/>
        <v>39690</v>
      </c>
      <c r="AE151" s="11"/>
      <c r="AF151" s="11"/>
      <c r="AG151" s="130"/>
      <c r="AH151" s="14"/>
      <c r="AI151" s="14"/>
      <c r="AJ151" s="14"/>
      <c r="AK151" s="272">
        <f>X151-AD151</f>
        <v>-261</v>
      </c>
      <c r="AL151" s="77">
        <f>AD151-X151</f>
        <v>261</v>
      </c>
    </row>
    <row r="152" spans="1:42" s="15" customFormat="1" ht="35.450000000000003" customHeight="1">
      <c r="A152" s="8" t="s">
        <v>69</v>
      </c>
      <c r="B152" s="9" t="s">
        <v>70</v>
      </c>
      <c r="C152" s="10"/>
      <c r="D152" s="10"/>
      <c r="E152" s="10"/>
      <c r="F152" s="10"/>
      <c r="G152" s="75">
        <f t="shared" ref="G152:H152" si="109">13615-3341</f>
        <v>10274</v>
      </c>
      <c r="H152" s="75">
        <f t="shared" si="109"/>
        <v>10274</v>
      </c>
      <c r="I152" s="75">
        <f>J152</f>
        <v>10274</v>
      </c>
      <c r="J152" s="75">
        <f>13615-3341</f>
        <v>10274</v>
      </c>
      <c r="K152" s="11"/>
      <c r="L152" s="11"/>
      <c r="M152" s="11">
        <v>7435</v>
      </c>
      <c r="N152" s="11">
        <v>7435</v>
      </c>
      <c r="O152" s="11"/>
      <c r="P152" s="11"/>
      <c r="Q152" s="11">
        <f>R152</f>
        <v>3000</v>
      </c>
      <c r="R152" s="11">
        <v>3000</v>
      </c>
      <c r="S152" s="12">
        <f>T152</f>
        <v>0</v>
      </c>
      <c r="T152" s="12">
        <v>0</v>
      </c>
      <c r="U152" s="12">
        <v>7435</v>
      </c>
      <c r="V152" s="12">
        <v>7435</v>
      </c>
      <c r="W152" s="43">
        <v>1239</v>
      </c>
      <c r="X152" s="43">
        <f>2839-1600</f>
        <v>1239</v>
      </c>
      <c r="Y152" s="11"/>
      <c r="Z152" s="11"/>
      <c r="AA152" s="183">
        <v>0</v>
      </c>
      <c r="AB152" s="74">
        <v>1239</v>
      </c>
      <c r="AC152" s="75">
        <f>AD152</f>
        <v>0</v>
      </c>
      <c r="AD152" s="75">
        <f>X152-AB152</f>
        <v>0</v>
      </c>
      <c r="AE152" s="11"/>
      <c r="AF152" s="11"/>
      <c r="AG152" s="109"/>
      <c r="AH152" s="14"/>
      <c r="AI152" s="14"/>
      <c r="AJ152" s="14"/>
      <c r="AK152" s="14" t="s">
        <v>386</v>
      </c>
    </row>
    <row r="153" spans="1:42" s="15" customFormat="1" ht="26.45" customHeight="1">
      <c r="A153" s="8" t="s">
        <v>71</v>
      </c>
      <c r="B153" s="9" t="s">
        <v>133</v>
      </c>
      <c r="C153" s="10"/>
      <c r="D153" s="10"/>
      <c r="E153" s="10"/>
      <c r="F153" s="10"/>
      <c r="G153" s="11">
        <f t="shared" ref="G153:AD153" si="110">G154+G155+G156+G161+G166</f>
        <v>79184</v>
      </c>
      <c r="H153" s="11">
        <f t="shared" si="110"/>
        <v>78394</v>
      </c>
      <c r="I153" s="11">
        <f t="shared" si="110"/>
        <v>78633</v>
      </c>
      <c r="J153" s="11">
        <f t="shared" si="110"/>
        <v>77843</v>
      </c>
      <c r="K153" s="20">
        <f t="shared" si="110"/>
        <v>0</v>
      </c>
      <c r="L153" s="20">
        <f t="shared" si="110"/>
        <v>0</v>
      </c>
      <c r="M153" s="11">
        <f t="shared" si="110"/>
        <v>19510</v>
      </c>
      <c r="N153" s="11">
        <f t="shared" si="110"/>
        <v>19510</v>
      </c>
      <c r="O153" s="11">
        <f t="shared" si="110"/>
        <v>0</v>
      </c>
      <c r="P153" s="11">
        <f t="shared" si="110"/>
        <v>0</v>
      </c>
      <c r="Q153" s="11">
        <f t="shared" si="110"/>
        <v>18198</v>
      </c>
      <c r="R153" s="11">
        <f t="shared" si="110"/>
        <v>18198</v>
      </c>
      <c r="S153" s="11">
        <f t="shared" si="110"/>
        <v>12168.009999999998</v>
      </c>
      <c r="T153" s="11">
        <f t="shared" si="110"/>
        <v>12168.009999999998</v>
      </c>
      <c r="U153" s="12">
        <f t="shared" si="110"/>
        <v>20049.86</v>
      </c>
      <c r="V153" s="12">
        <f t="shared" si="110"/>
        <v>20049.86</v>
      </c>
      <c r="W153" s="12">
        <f t="shared" si="110"/>
        <v>38190</v>
      </c>
      <c r="X153" s="12">
        <f t="shared" si="110"/>
        <v>38190</v>
      </c>
      <c r="Y153" s="20">
        <f t="shared" si="110"/>
        <v>0</v>
      </c>
      <c r="Z153" s="20">
        <f t="shared" si="110"/>
        <v>0</v>
      </c>
      <c r="AA153" s="12">
        <f t="shared" si="110"/>
        <v>1500</v>
      </c>
      <c r="AB153" s="20">
        <f t="shared" si="110"/>
        <v>0</v>
      </c>
      <c r="AC153" s="12">
        <f t="shared" si="110"/>
        <v>39690</v>
      </c>
      <c r="AD153" s="12">
        <f t="shared" si="110"/>
        <v>39690</v>
      </c>
      <c r="AE153" s="11"/>
      <c r="AF153" s="11"/>
      <c r="AG153" s="109"/>
      <c r="AH153" s="14"/>
      <c r="AI153" s="14"/>
      <c r="AJ153" s="14"/>
      <c r="AK153" s="14"/>
    </row>
    <row r="154" spans="1:42" s="15" customFormat="1" ht="49.5">
      <c r="A154" s="8" t="s">
        <v>73</v>
      </c>
      <c r="B154" s="9" t="s">
        <v>74</v>
      </c>
      <c r="C154" s="10"/>
      <c r="D154" s="10"/>
      <c r="E154" s="10"/>
      <c r="F154" s="10"/>
      <c r="G154" s="11"/>
      <c r="H154" s="11"/>
      <c r="I154" s="11"/>
      <c r="J154" s="11"/>
      <c r="K154" s="11"/>
      <c r="L154" s="11"/>
      <c r="M154" s="11">
        <v>0</v>
      </c>
      <c r="N154" s="11">
        <v>0</v>
      </c>
      <c r="O154" s="11"/>
      <c r="P154" s="11"/>
      <c r="Q154" s="11"/>
      <c r="R154" s="11"/>
      <c r="S154" s="12"/>
      <c r="T154" s="12"/>
      <c r="U154" s="12"/>
      <c r="V154" s="12"/>
      <c r="W154" s="12"/>
      <c r="X154" s="12"/>
      <c r="Y154" s="11"/>
      <c r="Z154" s="11"/>
      <c r="AA154" s="11"/>
      <c r="AB154" s="11"/>
      <c r="AC154" s="12"/>
      <c r="AD154" s="12"/>
      <c r="AE154" s="11"/>
      <c r="AF154" s="11"/>
      <c r="AG154" s="109"/>
      <c r="AH154" s="14"/>
      <c r="AI154" s="14"/>
      <c r="AJ154" s="14"/>
      <c r="AK154" s="14"/>
    </row>
    <row r="155" spans="1:42" s="15" customFormat="1" ht="33">
      <c r="A155" s="8" t="s">
        <v>79</v>
      </c>
      <c r="B155" s="9" t="s">
        <v>134</v>
      </c>
      <c r="C155" s="10"/>
      <c r="D155" s="10"/>
      <c r="E155" s="10"/>
      <c r="F155" s="10"/>
      <c r="G155" s="11"/>
      <c r="H155" s="11"/>
      <c r="I155" s="11"/>
      <c r="J155" s="11"/>
      <c r="K155" s="11"/>
      <c r="L155" s="11"/>
      <c r="M155" s="11">
        <v>0</v>
      </c>
      <c r="N155" s="11">
        <v>0</v>
      </c>
      <c r="O155" s="11"/>
      <c r="P155" s="11"/>
      <c r="Q155" s="11"/>
      <c r="R155" s="11"/>
      <c r="S155" s="12"/>
      <c r="T155" s="12"/>
      <c r="U155" s="12"/>
      <c r="V155" s="12"/>
      <c r="W155" s="12"/>
      <c r="X155" s="12"/>
      <c r="Y155" s="11"/>
      <c r="Z155" s="11"/>
      <c r="AA155" s="11"/>
      <c r="AB155" s="11"/>
      <c r="AC155" s="12"/>
      <c r="AD155" s="12"/>
      <c r="AE155" s="11"/>
      <c r="AF155" s="11"/>
      <c r="AG155" s="109"/>
      <c r="AH155" s="14"/>
      <c r="AI155" s="14"/>
      <c r="AJ155" s="14"/>
      <c r="AK155" s="14"/>
    </row>
    <row r="156" spans="1:42" s="15" customFormat="1" ht="33">
      <c r="A156" s="8" t="s">
        <v>93</v>
      </c>
      <c r="B156" s="9" t="s">
        <v>146</v>
      </c>
      <c r="C156" s="10"/>
      <c r="D156" s="10"/>
      <c r="E156" s="10"/>
      <c r="F156" s="10"/>
      <c r="G156" s="11">
        <f>SUM(G158:G160)</f>
        <v>37951</v>
      </c>
      <c r="H156" s="11">
        <f t="shared" ref="H156:W156" si="111">SUM(H158:H160)</f>
        <v>37856</v>
      </c>
      <c r="I156" s="11">
        <f t="shared" si="111"/>
        <v>36151</v>
      </c>
      <c r="J156" s="11">
        <f t="shared" si="111"/>
        <v>36056</v>
      </c>
      <c r="K156" s="20">
        <f t="shared" si="111"/>
        <v>0</v>
      </c>
      <c r="L156" s="20">
        <f t="shared" si="111"/>
        <v>0</v>
      </c>
      <c r="M156" s="11">
        <f t="shared" si="111"/>
        <v>18312</v>
      </c>
      <c r="N156" s="11">
        <f t="shared" si="111"/>
        <v>18312</v>
      </c>
      <c r="O156" s="11">
        <f t="shared" si="111"/>
        <v>0</v>
      </c>
      <c r="P156" s="11">
        <f t="shared" si="111"/>
        <v>0</v>
      </c>
      <c r="Q156" s="11">
        <f t="shared" si="111"/>
        <v>17000</v>
      </c>
      <c r="R156" s="11">
        <f t="shared" si="111"/>
        <v>17000</v>
      </c>
      <c r="S156" s="12">
        <f t="shared" si="111"/>
        <v>12168.009999999998</v>
      </c>
      <c r="T156" s="12">
        <f t="shared" si="111"/>
        <v>12168.009999999998</v>
      </c>
      <c r="U156" s="12">
        <f t="shared" si="111"/>
        <v>18851.86</v>
      </c>
      <c r="V156" s="12">
        <f t="shared" si="111"/>
        <v>18851.86</v>
      </c>
      <c r="W156" s="12">
        <f t="shared" si="111"/>
        <v>16990</v>
      </c>
      <c r="X156" s="12">
        <f>SUM(X158:X160)</f>
        <v>16990</v>
      </c>
      <c r="Y156" s="20">
        <f t="shared" ref="Y156:AD156" si="112">SUM(Y158:Y160)</f>
        <v>0</v>
      </c>
      <c r="Z156" s="20">
        <f t="shared" si="112"/>
        <v>0</v>
      </c>
      <c r="AA156" s="20">
        <f t="shared" si="112"/>
        <v>0</v>
      </c>
      <c r="AB156" s="20">
        <f t="shared" si="112"/>
        <v>0</v>
      </c>
      <c r="AC156" s="12">
        <f t="shared" si="112"/>
        <v>16990</v>
      </c>
      <c r="AD156" s="12">
        <f t="shared" si="112"/>
        <v>16990</v>
      </c>
      <c r="AE156" s="11"/>
      <c r="AF156" s="11"/>
      <c r="AG156" s="109"/>
      <c r="AH156" s="14"/>
      <c r="AI156" s="14"/>
      <c r="AJ156" s="14"/>
      <c r="AK156" s="14"/>
    </row>
    <row r="157" spans="1:42" s="15" customFormat="1" ht="24" customHeight="1">
      <c r="A157" s="8"/>
      <c r="B157" s="9" t="s">
        <v>75</v>
      </c>
      <c r="C157" s="10"/>
      <c r="D157" s="10"/>
      <c r="E157" s="10"/>
      <c r="F157" s="10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2"/>
      <c r="T157" s="12"/>
      <c r="U157" s="12"/>
      <c r="V157" s="12"/>
      <c r="W157" s="12"/>
      <c r="X157" s="12"/>
      <c r="Y157" s="11"/>
      <c r="Z157" s="11"/>
      <c r="AA157" s="11"/>
      <c r="AB157" s="11"/>
      <c r="AC157" s="12"/>
      <c r="AD157" s="12"/>
      <c r="AE157" s="11"/>
      <c r="AF157" s="11"/>
      <c r="AG157" s="109"/>
      <c r="AH157" s="14"/>
      <c r="AI157" s="14"/>
      <c r="AJ157" s="14"/>
      <c r="AK157" s="14"/>
    </row>
    <row r="158" spans="1:42" s="143" customFormat="1" ht="78.75">
      <c r="A158" s="135">
        <v>1</v>
      </c>
      <c r="B158" s="149" t="s">
        <v>248</v>
      </c>
      <c r="C158" s="158" t="s">
        <v>249</v>
      </c>
      <c r="D158" s="184" t="s">
        <v>250</v>
      </c>
      <c r="E158" s="184" t="s">
        <v>251</v>
      </c>
      <c r="F158" s="5" t="s">
        <v>252</v>
      </c>
      <c r="G158" s="40">
        <v>18000</v>
      </c>
      <c r="H158" s="40">
        <v>18000</v>
      </c>
      <c r="I158" s="40">
        <v>16200</v>
      </c>
      <c r="J158" s="40">
        <v>16200</v>
      </c>
      <c r="K158" s="40"/>
      <c r="L158" s="40"/>
      <c r="M158" s="40">
        <v>8212</v>
      </c>
      <c r="N158" s="40">
        <v>8212</v>
      </c>
      <c r="O158" s="40"/>
      <c r="P158" s="40"/>
      <c r="Q158" s="40">
        <f>R158</f>
        <v>7600</v>
      </c>
      <c r="R158" s="40">
        <v>7600</v>
      </c>
      <c r="S158" s="17">
        <f>T158</f>
        <v>6974.23</v>
      </c>
      <c r="T158" s="17">
        <v>6974.23</v>
      </c>
      <c r="U158" s="17">
        <v>8212</v>
      </c>
      <c r="V158" s="17">
        <v>8212</v>
      </c>
      <c r="W158" s="21">
        <f>X158</f>
        <v>7900</v>
      </c>
      <c r="X158" s="21">
        <v>7900</v>
      </c>
      <c r="Y158" s="40"/>
      <c r="Z158" s="40"/>
      <c r="AA158" s="40"/>
      <c r="AB158" s="40"/>
      <c r="AC158" s="21">
        <f>AD158</f>
        <v>7900</v>
      </c>
      <c r="AD158" s="21">
        <v>7900</v>
      </c>
      <c r="AE158" s="40"/>
      <c r="AF158" s="11"/>
      <c r="AG158" s="137"/>
      <c r="AH158" s="142"/>
      <c r="AI158" s="142"/>
      <c r="AJ158" s="142"/>
      <c r="AK158" s="142">
        <f>V158+AD158</f>
        <v>16112</v>
      </c>
    </row>
    <row r="159" spans="1:42" s="143" customFormat="1" ht="47.25">
      <c r="A159" s="135">
        <v>2</v>
      </c>
      <c r="B159" s="149" t="s">
        <v>253</v>
      </c>
      <c r="C159" s="158" t="s">
        <v>254</v>
      </c>
      <c r="D159" s="184" t="s">
        <v>255</v>
      </c>
      <c r="E159" s="184" t="s">
        <v>251</v>
      </c>
      <c r="F159" s="5" t="s">
        <v>256</v>
      </c>
      <c r="G159" s="40">
        <v>5951</v>
      </c>
      <c r="H159" s="40">
        <v>5921</v>
      </c>
      <c r="I159" s="40">
        <v>5951</v>
      </c>
      <c r="J159" s="40">
        <v>5921</v>
      </c>
      <c r="K159" s="40"/>
      <c r="L159" s="40"/>
      <c r="M159" s="40">
        <v>3000</v>
      </c>
      <c r="N159" s="40">
        <v>3000</v>
      </c>
      <c r="O159" s="40"/>
      <c r="P159" s="40"/>
      <c r="Q159" s="40">
        <f t="shared" ref="Q159:Q160" si="113">R159</f>
        <v>2800</v>
      </c>
      <c r="R159" s="40">
        <v>2800</v>
      </c>
      <c r="S159" s="17">
        <f t="shared" ref="S159:S160" si="114">T159</f>
        <v>1442.89</v>
      </c>
      <c r="T159" s="17">
        <v>1442.89</v>
      </c>
      <c r="U159" s="17">
        <v>3000</v>
      </c>
      <c r="V159" s="17">
        <v>3000</v>
      </c>
      <c r="W159" s="21">
        <f t="shared" ref="W159:W165" si="115">X159</f>
        <v>2800</v>
      </c>
      <c r="X159" s="21">
        <v>2800</v>
      </c>
      <c r="Y159" s="40"/>
      <c r="Z159" s="40"/>
      <c r="AA159" s="40"/>
      <c r="AB159" s="40"/>
      <c r="AC159" s="21">
        <f t="shared" ref="AC159:AC160" si="116">AD159</f>
        <v>2800</v>
      </c>
      <c r="AD159" s="21">
        <v>2800</v>
      </c>
      <c r="AE159" s="40"/>
      <c r="AF159" s="11"/>
      <c r="AG159" s="137"/>
      <c r="AH159" s="142"/>
      <c r="AI159" s="142"/>
      <c r="AJ159" s="142"/>
      <c r="AK159" s="142">
        <f t="shared" ref="AK159" si="117">V159+AD159</f>
        <v>5800</v>
      </c>
    </row>
    <row r="160" spans="1:42" s="143" customFormat="1" ht="47.25">
      <c r="A160" s="135">
        <v>3</v>
      </c>
      <c r="B160" s="149" t="s">
        <v>257</v>
      </c>
      <c r="C160" s="158" t="s">
        <v>258</v>
      </c>
      <c r="D160" s="184" t="s">
        <v>259</v>
      </c>
      <c r="E160" s="184" t="s">
        <v>251</v>
      </c>
      <c r="F160" s="5" t="s">
        <v>260</v>
      </c>
      <c r="G160" s="40">
        <v>14000</v>
      </c>
      <c r="H160" s="40">
        <v>13935</v>
      </c>
      <c r="I160" s="40">
        <v>14000</v>
      </c>
      <c r="J160" s="40">
        <v>13935</v>
      </c>
      <c r="K160" s="40"/>
      <c r="L160" s="40"/>
      <c r="M160" s="40">
        <v>7100</v>
      </c>
      <c r="N160" s="40">
        <v>7100</v>
      </c>
      <c r="O160" s="40"/>
      <c r="P160" s="40"/>
      <c r="Q160" s="40">
        <f t="shared" si="113"/>
        <v>6600</v>
      </c>
      <c r="R160" s="40">
        <v>6600</v>
      </c>
      <c r="S160" s="17">
        <f t="shared" si="114"/>
        <v>3750.89</v>
      </c>
      <c r="T160" s="17">
        <v>3750.89</v>
      </c>
      <c r="U160" s="17">
        <f>V160</f>
        <v>7639.86</v>
      </c>
      <c r="V160" s="17">
        <f>7100+539.86</f>
        <v>7639.86</v>
      </c>
      <c r="W160" s="21">
        <f t="shared" si="115"/>
        <v>6290</v>
      </c>
      <c r="X160" s="21">
        <v>6290</v>
      </c>
      <c r="Y160" s="40"/>
      <c r="Z160" s="40"/>
      <c r="AA160" s="40"/>
      <c r="AB160" s="40"/>
      <c r="AC160" s="21">
        <f t="shared" si="116"/>
        <v>6290</v>
      </c>
      <c r="AD160" s="21">
        <v>6290</v>
      </c>
      <c r="AE160" s="40"/>
      <c r="AF160" s="11"/>
      <c r="AG160" s="137"/>
      <c r="AH160" s="142"/>
      <c r="AI160" s="142"/>
      <c r="AJ160" s="142"/>
      <c r="AK160" s="142">
        <f>V160+AD160</f>
        <v>13929.86</v>
      </c>
      <c r="AM160" s="298"/>
      <c r="AN160" s="298"/>
      <c r="AO160" s="298"/>
      <c r="AP160" s="298"/>
    </row>
    <row r="161" spans="1:39" s="15" customFormat="1" ht="33">
      <c r="A161" s="8" t="s">
        <v>115</v>
      </c>
      <c r="B161" s="9" t="s">
        <v>151</v>
      </c>
      <c r="C161" s="10"/>
      <c r="D161" s="10"/>
      <c r="E161" s="10"/>
      <c r="F161" s="10"/>
      <c r="G161" s="11">
        <f t="shared" ref="G161:V161" si="118">SUM(G163:G165)</f>
        <v>23245</v>
      </c>
      <c r="H161" s="11">
        <f t="shared" si="118"/>
        <v>23140</v>
      </c>
      <c r="I161" s="11">
        <f t="shared" si="118"/>
        <v>24494</v>
      </c>
      <c r="J161" s="11">
        <f t="shared" si="118"/>
        <v>24389</v>
      </c>
      <c r="K161" s="20">
        <f t="shared" si="118"/>
        <v>0</v>
      </c>
      <c r="L161" s="20">
        <f t="shared" si="118"/>
        <v>0</v>
      </c>
      <c r="M161" s="11">
        <f t="shared" si="118"/>
        <v>998</v>
      </c>
      <c r="N161" s="11">
        <f t="shared" si="118"/>
        <v>998</v>
      </c>
      <c r="O161" s="11">
        <f t="shared" si="118"/>
        <v>0</v>
      </c>
      <c r="P161" s="11">
        <f t="shared" si="118"/>
        <v>0</v>
      </c>
      <c r="Q161" s="11">
        <f t="shared" si="118"/>
        <v>998</v>
      </c>
      <c r="R161" s="11">
        <f t="shared" si="118"/>
        <v>998</v>
      </c>
      <c r="S161" s="11">
        <f t="shared" si="118"/>
        <v>0</v>
      </c>
      <c r="T161" s="11">
        <f t="shared" si="118"/>
        <v>0</v>
      </c>
      <c r="U161" s="12">
        <f t="shared" si="118"/>
        <v>998</v>
      </c>
      <c r="V161" s="12">
        <f t="shared" si="118"/>
        <v>998</v>
      </c>
      <c r="W161" s="12">
        <f>SUM(W163:W165)</f>
        <v>21050</v>
      </c>
      <c r="X161" s="12">
        <f>SUM(X163:X165)</f>
        <v>21050</v>
      </c>
      <c r="Y161" s="20">
        <f t="shared" ref="Y161:AD161" si="119">SUM(Y163:Y165)</f>
        <v>0</v>
      </c>
      <c r="Z161" s="20">
        <f t="shared" si="119"/>
        <v>0</v>
      </c>
      <c r="AA161" s="20">
        <f t="shared" si="119"/>
        <v>0</v>
      </c>
      <c r="AB161" s="20">
        <f t="shared" si="119"/>
        <v>0</v>
      </c>
      <c r="AC161" s="12">
        <f t="shared" si="119"/>
        <v>21050</v>
      </c>
      <c r="AD161" s="12">
        <f t="shared" si="119"/>
        <v>21050</v>
      </c>
      <c r="AE161" s="11"/>
      <c r="AF161" s="11"/>
      <c r="AG161" s="109"/>
      <c r="AH161" s="14"/>
      <c r="AI161" s="14"/>
      <c r="AJ161" s="14"/>
      <c r="AK161" s="14"/>
      <c r="AL161" s="143"/>
    </row>
    <row r="162" spans="1:39" s="15" customFormat="1" ht="25.5" customHeight="1">
      <c r="A162" s="8"/>
      <c r="B162" s="9" t="s">
        <v>75</v>
      </c>
      <c r="C162" s="10"/>
      <c r="D162" s="10"/>
      <c r="E162" s="10"/>
      <c r="F162" s="10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2"/>
      <c r="T162" s="12"/>
      <c r="U162" s="12"/>
      <c r="V162" s="12"/>
      <c r="W162" s="21"/>
      <c r="X162" s="12"/>
      <c r="Y162" s="11"/>
      <c r="Z162" s="11"/>
      <c r="AA162" s="11"/>
      <c r="AB162" s="11"/>
      <c r="AC162" s="12"/>
      <c r="AD162" s="12"/>
      <c r="AE162" s="11"/>
      <c r="AF162" s="11"/>
      <c r="AG162" s="109"/>
      <c r="AH162" s="14"/>
      <c r="AI162" s="14"/>
      <c r="AJ162" s="14"/>
      <c r="AK162" s="14"/>
      <c r="AL162" s="143"/>
    </row>
    <row r="163" spans="1:39" s="143" customFormat="1" ht="47.25">
      <c r="A163" s="135">
        <v>1</v>
      </c>
      <c r="B163" s="149" t="s">
        <v>261</v>
      </c>
      <c r="C163" s="5" t="s">
        <v>262</v>
      </c>
      <c r="D163" s="184" t="s">
        <v>263</v>
      </c>
      <c r="E163" s="158" t="s">
        <v>155</v>
      </c>
      <c r="F163" s="185" t="s">
        <v>264</v>
      </c>
      <c r="G163" s="53">
        <v>10245</v>
      </c>
      <c r="H163" s="40">
        <f>+G163-45</f>
        <v>10200</v>
      </c>
      <c r="I163" s="40">
        <v>10245</v>
      </c>
      <c r="J163" s="40">
        <v>10200</v>
      </c>
      <c r="K163" s="40"/>
      <c r="L163" s="40"/>
      <c r="M163" s="40">
        <v>500</v>
      </c>
      <c r="N163" s="40">
        <v>500</v>
      </c>
      <c r="O163" s="40"/>
      <c r="P163" s="40"/>
      <c r="Q163" s="40">
        <f t="shared" ref="Q163:Q164" si="120">R163</f>
        <v>500</v>
      </c>
      <c r="R163" s="40">
        <v>500</v>
      </c>
      <c r="S163" s="54">
        <f>T163</f>
        <v>0</v>
      </c>
      <c r="T163" s="54">
        <v>0</v>
      </c>
      <c r="U163" s="17">
        <v>500</v>
      </c>
      <c r="V163" s="17">
        <v>500</v>
      </c>
      <c r="W163" s="21">
        <f t="shared" si="115"/>
        <v>9200</v>
      </c>
      <c r="X163" s="22">
        <v>9200</v>
      </c>
      <c r="Y163" s="40"/>
      <c r="Z163" s="40"/>
      <c r="AA163" s="40"/>
      <c r="AB163" s="40"/>
      <c r="AC163" s="21">
        <f t="shared" ref="AC163:AC165" si="121">AD163</f>
        <v>9200</v>
      </c>
      <c r="AD163" s="22">
        <v>9200</v>
      </c>
      <c r="AE163" s="40"/>
      <c r="AF163" s="11"/>
      <c r="AG163" s="137"/>
      <c r="AH163" s="142"/>
      <c r="AI163" s="142"/>
      <c r="AJ163" s="142"/>
      <c r="AK163" s="142">
        <f>V163+AD163</f>
        <v>9700</v>
      </c>
    </row>
    <row r="164" spans="1:39" s="143" customFormat="1" ht="47.25">
      <c r="A164" s="135">
        <v>2</v>
      </c>
      <c r="B164" s="149" t="s">
        <v>265</v>
      </c>
      <c r="C164" s="5" t="s">
        <v>266</v>
      </c>
      <c r="D164" s="184" t="s">
        <v>267</v>
      </c>
      <c r="E164" s="158" t="s">
        <v>155</v>
      </c>
      <c r="F164" s="185" t="s">
        <v>268</v>
      </c>
      <c r="G164" s="53">
        <v>5000</v>
      </c>
      <c r="H164" s="40">
        <f>+G164-25</f>
        <v>4975</v>
      </c>
      <c r="I164" s="40">
        <v>5000</v>
      </c>
      <c r="J164" s="40">
        <v>4975</v>
      </c>
      <c r="K164" s="40"/>
      <c r="L164" s="40"/>
      <c r="M164" s="40">
        <v>200</v>
      </c>
      <c r="N164" s="40">
        <v>200</v>
      </c>
      <c r="O164" s="40"/>
      <c r="P164" s="40"/>
      <c r="Q164" s="40">
        <f t="shared" si="120"/>
        <v>200</v>
      </c>
      <c r="R164" s="40">
        <v>200</v>
      </c>
      <c r="S164" s="54">
        <f t="shared" ref="S164:S165" si="122">T164</f>
        <v>0</v>
      </c>
      <c r="T164" s="54">
        <v>0</v>
      </c>
      <c r="U164" s="17">
        <v>200</v>
      </c>
      <c r="V164" s="17">
        <v>200</v>
      </c>
      <c r="W164" s="21">
        <f t="shared" si="115"/>
        <v>4550</v>
      </c>
      <c r="X164" s="22">
        <v>4550</v>
      </c>
      <c r="Y164" s="40"/>
      <c r="Z164" s="40"/>
      <c r="AA164" s="40"/>
      <c r="AB164" s="40"/>
      <c r="AC164" s="21">
        <f t="shared" si="121"/>
        <v>4550</v>
      </c>
      <c r="AD164" s="22">
        <v>4550</v>
      </c>
      <c r="AE164" s="40"/>
      <c r="AF164" s="11"/>
      <c r="AG164" s="137"/>
      <c r="AH164" s="142"/>
      <c r="AI164" s="142"/>
      <c r="AJ164" s="142"/>
      <c r="AK164" s="142">
        <f t="shared" ref="AK164:AK170" si="123">V164+AD164</f>
        <v>4750</v>
      </c>
    </row>
    <row r="165" spans="1:39" s="143" customFormat="1" ht="47.25">
      <c r="A165" s="135">
        <v>3</v>
      </c>
      <c r="B165" s="149" t="s">
        <v>269</v>
      </c>
      <c r="C165" s="5" t="s">
        <v>270</v>
      </c>
      <c r="D165" s="184" t="s">
        <v>271</v>
      </c>
      <c r="E165" s="184" t="s">
        <v>155</v>
      </c>
      <c r="F165" s="185" t="s">
        <v>272</v>
      </c>
      <c r="G165" s="40">
        <v>8000</v>
      </c>
      <c r="H165" s="40">
        <v>7965</v>
      </c>
      <c r="I165" s="40">
        <v>9249</v>
      </c>
      <c r="J165" s="40">
        <v>9214</v>
      </c>
      <c r="K165" s="40"/>
      <c r="L165" s="40"/>
      <c r="M165" s="40">
        <v>298</v>
      </c>
      <c r="N165" s="40">
        <v>298</v>
      </c>
      <c r="O165" s="40"/>
      <c r="P165" s="40"/>
      <c r="Q165" s="40">
        <f>R165</f>
        <v>298</v>
      </c>
      <c r="R165" s="40">
        <v>298</v>
      </c>
      <c r="S165" s="54">
        <f t="shared" si="122"/>
        <v>0</v>
      </c>
      <c r="T165" s="54">
        <v>0</v>
      </c>
      <c r="U165" s="17">
        <v>298</v>
      </c>
      <c r="V165" s="17">
        <v>298</v>
      </c>
      <c r="W165" s="21">
        <f t="shared" si="115"/>
        <v>7300</v>
      </c>
      <c r="X165" s="22">
        <v>7300</v>
      </c>
      <c r="Y165" s="40"/>
      <c r="Z165" s="40"/>
      <c r="AA165" s="40"/>
      <c r="AB165" s="40"/>
      <c r="AC165" s="21">
        <f t="shared" si="121"/>
        <v>7300</v>
      </c>
      <c r="AD165" s="22">
        <v>7300</v>
      </c>
      <c r="AE165" s="40"/>
      <c r="AF165" s="11"/>
      <c r="AG165" s="137"/>
      <c r="AH165" s="142"/>
      <c r="AI165" s="142"/>
      <c r="AJ165" s="142"/>
      <c r="AK165" s="142">
        <f t="shared" si="123"/>
        <v>7598</v>
      </c>
    </row>
    <row r="166" spans="1:39" s="95" customFormat="1" ht="30.6" customHeight="1">
      <c r="A166" s="157" t="s">
        <v>127</v>
      </c>
      <c r="B166" s="180" t="s">
        <v>396</v>
      </c>
      <c r="C166" s="10"/>
      <c r="D166" s="71"/>
      <c r="E166" s="71"/>
      <c r="F166" s="186"/>
      <c r="G166" s="44">
        <f t="shared" ref="G166:AC166" si="124">SUM(G167:G170)</f>
        <v>17988</v>
      </c>
      <c r="H166" s="44">
        <f t="shared" si="124"/>
        <v>17398</v>
      </c>
      <c r="I166" s="44">
        <f t="shared" si="124"/>
        <v>17988</v>
      </c>
      <c r="J166" s="44">
        <f t="shared" si="124"/>
        <v>17398</v>
      </c>
      <c r="K166" s="20">
        <f t="shared" si="124"/>
        <v>0</v>
      </c>
      <c r="L166" s="20">
        <f t="shared" si="124"/>
        <v>0</v>
      </c>
      <c r="M166" s="44">
        <f t="shared" si="124"/>
        <v>200</v>
      </c>
      <c r="N166" s="44">
        <f t="shared" si="124"/>
        <v>200</v>
      </c>
      <c r="O166" s="44">
        <f t="shared" si="124"/>
        <v>0</v>
      </c>
      <c r="P166" s="44">
        <f t="shared" si="124"/>
        <v>0</v>
      </c>
      <c r="Q166" s="44">
        <f t="shared" si="124"/>
        <v>200</v>
      </c>
      <c r="R166" s="44">
        <f t="shared" si="124"/>
        <v>200</v>
      </c>
      <c r="S166" s="44">
        <f t="shared" si="124"/>
        <v>0</v>
      </c>
      <c r="T166" s="44">
        <f t="shared" si="124"/>
        <v>0</v>
      </c>
      <c r="U166" s="45">
        <f t="shared" si="124"/>
        <v>200</v>
      </c>
      <c r="V166" s="45">
        <f t="shared" si="124"/>
        <v>200</v>
      </c>
      <c r="W166" s="45">
        <f t="shared" si="124"/>
        <v>150</v>
      </c>
      <c r="X166" s="45">
        <f t="shared" si="124"/>
        <v>150</v>
      </c>
      <c r="Y166" s="20">
        <f t="shared" si="124"/>
        <v>0</v>
      </c>
      <c r="Z166" s="20">
        <f t="shared" si="124"/>
        <v>0</v>
      </c>
      <c r="AA166" s="45">
        <f t="shared" si="124"/>
        <v>1500</v>
      </c>
      <c r="AB166" s="20">
        <f t="shared" si="124"/>
        <v>0</v>
      </c>
      <c r="AC166" s="45">
        <f t="shared" si="124"/>
        <v>1650</v>
      </c>
      <c r="AD166" s="45">
        <f>SUM(AD167:AD170)</f>
        <v>1650</v>
      </c>
      <c r="AE166" s="44"/>
      <c r="AF166" s="11"/>
      <c r="AG166" s="181"/>
      <c r="AH166" s="182"/>
      <c r="AI166" s="182"/>
      <c r="AJ166" s="182"/>
      <c r="AK166" s="142"/>
    </row>
    <row r="167" spans="1:39" s="95" customFormat="1" ht="47.25">
      <c r="A167" s="125">
        <v>1</v>
      </c>
      <c r="B167" s="149" t="s">
        <v>343</v>
      </c>
      <c r="C167" s="10"/>
      <c r="D167" s="71"/>
      <c r="E167" s="187" t="s">
        <v>121</v>
      </c>
      <c r="F167" s="6" t="s">
        <v>388</v>
      </c>
      <c r="G167" s="55">
        <v>5563</v>
      </c>
      <c r="H167" s="55">
        <v>5008</v>
      </c>
      <c r="I167" s="55">
        <v>5563</v>
      </c>
      <c r="J167" s="55">
        <v>5008</v>
      </c>
      <c r="K167" s="44"/>
      <c r="L167" s="44"/>
      <c r="M167" s="44"/>
      <c r="N167" s="44"/>
      <c r="O167" s="44"/>
      <c r="P167" s="44"/>
      <c r="Q167" s="44"/>
      <c r="R167" s="44"/>
      <c r="S167" s="56"/>
      <c r="T167" s="56"/>
      <c r="U167" s="45"/>
      <c r="V167" s="45"/>
      <c r="W167" s="21">
        <v>150</v>
      </c>
      <c r="X167" s="22">
        <v>150</v>
      </c>
      <c r="Y167" s="34"/>
      <c r="Z167" s="34"/>
      <c r="AA167" s="24">
        <v>350</v>
      </c>
      <c r="AB167" s="21"/>
      <c r="AC167" s="24">
        <f>AD167</f>
        <v>500</v>
      </c>
      <c r="AD167" s="188">
        <f>X167+AA167</f>
        <v>500</v>
      </c>
      <c r="AE167" s="44"/>
      <c r="AF167" s="11"/>
      <c r="AG167" s="23" t="s">
        <v>364</v>
      </c>
      <c r="AH167" s="182"/>
      <c r="AI167" s="182"/>
      <c r="AJ167" s="182"/>
      <c r="AK167" s="142">
        <f t="shared" si="123"/>
        <v>500</v>
      </c>
    </row>
    <row r="168" spans="1:39" s="143" customFormat="1" ht="47.25">
      <c r="A168" s="135">
        <v>2</v>
      </c>
      <c r="B168" s="149" t="s">
        <v>350</v>
      </c>
      <c r="C168" s="5"/>
      <c r="D168" s="184"/>
      <c r="E168" s="187" t="s">
        <v>121</v>
      </c>
      <c r="F168" s="6" t="s">
        <v>373</v>
      </c>
      <c r="G168" s="40">
        <v>7820</v>
      </c>
      <c r="H168" s="40">
        <v>7800</v>
      </c>
      <c r="I168" s="40">
        <v>7820</v>
      </c>
      <c r="J168" s="40">
        <v>7800</v>
      </c>
      <c r="K168" s="40"/>
      <c r="L168" s="40"/>
      <c r="M168" s="40">
        <v>200</v>
      </c>
      <c r="N168" s="40">
        <v>200</v>
      </c>
      <c r="O168" s="40"/>
      <c r="P168" s="40"/>
      <c r="Q168" s="40">
        <v>200</v>
      </c>
      <c r="R168" s="40">
        <v>200</v>
      </c>
      <c r="S168" s="54"/>
      <c r="T168" s="54"/>
      <c r="U168" s="17">
        <v>200</v>
      </c>
      <c r="V168" s="17">
        <v>200</v>
      </c>
      <c r="W168" s="20">
        <v>0</v>
      </c>
      <c r="X168" s="20">
        <v>0</v>
      </c>
      <c r="Y168" s="40"/>
      <c r="Z168" s="40"/>
      <c r="AA168" s="17">
        <v>700</v>
      </c>
      <c r="AB168" s="17"/>
      <c r="AC168" s="17">
        <v>700</v>
      </c>
      <c r="AD168" s="17">
        <v>700</v>
      </c>
      <c r="AE168" s="40"/>
      <c r="AF168" s="11"/>
      <c r="AG168" s="137"/>
      <c r="AH168" s="142"/>
      <c r="AI168" s="142"/>
      <c r="AJ168" s="142"/>
      <c r="AK168" s="142">
        <f t="shared" si="123"/>
        <v>900</v>
      </c>
    </row>
    <row r="169" spans="1:39" s="95" customFormat="1" ht="49.7" customHeight="1">
      <c r="A169" s="125">
        <v>3</v>
      </c>
      <c r="B169" s="149" t="s">
        <v>348</v>
      </c>
      <c r="C169" s="10"/>
      <c r="D169" s="71"/>
      <c r="E169" s="187" t="s">
        <v>121</v>
      </c>
      <c r="F169" s="6" t="s">
        <v>365</v>
      </c>
      <c r="G169" s="55">
        <v>3010</v>
      </c>
      <c r="H169" s="55">
        <v>3000</v>
      </c>
      <c r="I169" s="55">
        <v>3010</v>
      </c>
      <c r="J169" s="55">
        <v>3000</v>
      </c>
      <c r="K169" s="44"/>
      <c r="L169" s="44"/>
      <c r="M169" s="44"/>
      <c r="N169" s="44"/>
      <c r="O169" s="44"/>
      <c r="P169" s="44"/>
      <c r="Q169" s="44"/>
      <c r="R169" s="44"/>
      <c r="S169" s="56"/>
      <c r="T169" s="56"/>
      <c r="U169" s="45"/>
      <c r="V169" s="45"/>
      <c r="W169" s="20">
        <v>0</v>
      </c>
      <c r="X169" s="20">
        <v>0</v>
      </c>
      <c r="Y169" s="34"/>
      <c r="Z169" s="34"/>
      <c r="AA169" s="21">
        <v>300</v>
      </c>
      <c r="AB169" s="21"/>
      <c r="AC169" s="21">
        <v>300</v>
      </c>
      <c r="AD169" s="21">
        <v>300</v>
      </c>
      <c r="AE169" s="44"/>
      <c r="AF169" s="11"/>
      <c r="AG169" s="181"/>
      <c r="AH169" s="182"/>
      <c r="AI169" s="182"/>
      <c r="AJ169" s="182"/>
      <c r="AK169" s="142">
        <f t="shared" si="123"/>
        <v>300</v>
      </c>
    </row>
    <row r="170" spans="1:39" s="143" customFormat="1" ht="49.7" customHeight="1">
      <c r="A170" s="135">
        <v>4</v>
      </c>
      <c r="B170" s="149" t="s">
        <v>349</v>
      </c>
      <c r="C170" s="5"/>
      <c r="D170" s="184"/>
      <c r="E170" s="187" t="s">
        <v>121</v>
      </c>
      <c r="F170" s="6" t="s">
        <v>366</v>
      </c>
      <c r="G170" s="55">
        <v>1595</v>
      </c>
      <c r="H170" s="55">
        <v>1590</v>
      </c>
      <c r="I170" s="55">
        <v>1595</v>
      </c>
      <c r="J170" s="55">
        <v>1590</v>
      </c>
      <c r="K170" s="40"/>
      <c r="L170" s="40"/>
      <c r="M170" s="40"/>
      <c r="N170" s="40"/>
      <c r="O170" s="40"/>
      <c r="P170" s="40"/>
      <c r="Q170" s="40"/>
      <c r="R170" s="40"/>
      <c r="S170" s="54"/>
      <c r="T170" s="54"/>
      <c r="U170" s="17"/>
      <c r="V170" s="17"/>
      <c r="W170" s="20">
        <v>0</v>
      </c>
      <c r="X170" s="20">
        <v>0</v>
      </c>
      <c r="Y170" s="40"/>
      <c r="Z170" s="40"/>
      <c r="AA170" s="17">
        <v>150</v>
      </c>
      <c r="AB170" s="17"/>
      <c r="AC170" s="17">
        <v>150</v>
      </c>
      <c r="AD170" s="17">
        <v>150</v>
      </c>
      <c r="AE170" s="40"/>
      <c r="AF170" s="11"/>
      <c r="AG170" s="137"/>
      <c r="AH170" s="142"/>
      <c r="AI170" s="142"/>
      <c r="AJ170" s="142"/>
      <c r="AK170" s="142">
        <f t="shared" si="123"/>
        <v>150</v>
      </c>
    </row>
    <row r="171" spans="1:39" s="15" customFormat="1" ht="22.7" customHeight="1">
      <c r="A171" s="69"/>
      <c r="B171" s="70"/>
      <c r="C171" s="10"/>
      <c r="D171" s="71"/>
      <c r="E171" s="71"/>
      <c r="F171" s="72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73"/>
      <c r="T171" s="73"/>
      <c r="U171" s="12"/>
      <c r="V171" s="12"/>
      <c r="W171" s="74"/>
      <c r="X171" s="74"/>
      <c r="Y171" s="75"/>
      <c r="Z171" s="75"/>
      <c r="AA171" s="43"/>
      <c r="AB171" s="43"/>
      <c r="AC171" s="43"/>
      <c r="AD171" s="189"/>
      <c r="AE171" s="11"/>
      <c r="AF171" s="11"/>
      <c r="AG171" s="76"/>
      <c r="AH171" s="14"/>
      <c r="AI171" s="14"/>
      <c r="AJ171" s="14"/>
      <c r="AK171" s="77"/>
      <c r="AL171" s="78">
        <f>AD49+AD78+AD105+AD127+AD151</f>
        <v>211368.76199999999</v>
      </c>
      <c r="AM171" s="15">
        <f>X48-AL171</f>
        <v>36751</v>
      </c>
    </row>
    <row r="172" spans="1:39" s="15" customFormat="1" ht="53.45" customHeight="1">
      <c r="A172" s="69" t="s">
        <v>379</v>
      </c>
      <c r="B172" s="70" t="s">
        <v>380</v>
      </c>
      <c r="C172" s="10"/>
      <c r="D172" s="71"/>
      <c r="E172" s="71"/>
      <c r="F172" s="72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73"/>
      <c r="T172" s="73"/>
      <c r="U172" s="12"/>
      <c r="V172" s="12"/>
      <c r="W172" s="74">
        <f t="shared" ref="W172" si="125">W173+W174</f>
        <v>32386</v>
      </c>
      <c r="X172" s="74">
        <f t="shared" ref="X172" si="126">X173+X174</f>
        <v>32386</v>
      </c>
      <c r="Y172" s="74">
        <f t="shared" ref="Y172" si="127">Y173+Y174</f>
        <v>0</v>
      </c>
      <c r="Z172" s="74">
        <f t="shared" ref="Z172" si="128">Z173+Z174</f>
        <v>0</v>
      </c>
      <c r="AA172" s="74">
        <f t="shared" ref="AA172" si="129">AA173+AA174</f>
        <v>36751</v>
      </c>
      <c r="AB172" s="74">
        <f t="shared" ref="AB172:AC172" si="130">AB173+AB174</f>
        <v>32386</v>
      </c>
      <c r="AC172" s="74">
        <f t="shared" si="130"/>
        <v>36751</v>
      </c>
      <c r="AD172" s="74">
        <f>AD173+AD174</f>
        <v>36751</v>
      </c>
      <c r="AE172" s="11"/>
      <c r="AF172" s="11"/>
      <c r="AG172" s="76"/>
      <c r="AH172" s="14"/>
      <c r="AI172" s="14"/>
      <c r="AJ172" s="14"/>
      <c r="AK172" s="77">
        <f>AL49+AL78+AL105+AL151</f>
        <v>-4365</v>
      </c>
      <c r="AL172" s="78">
        <f>X172-AB172</f>
        <v>0</v>
      </c>
      <c r="AM172" s="15">
        <f>X172-AM171</f>
        <v>-4365</v>
      </c>
    </row>
    <row r="173" spans="1:39" s="81" customFormat="1" ht="42" customHeight="1">
      <c r="A173" s="23">
        <v>1</v>
      </c>
      <c r="B173" s="190" t="s">
        <v>384</v>
      </c>
      <c r="C173" s="5"/>
      <c r="D173" s="184"/>
      <c r="E173" s="184"/>
      <c r="F173" s="6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191"/>
      <c r="T173" s="191"/>
      <c r="U173" s="21"/>
      <c r="V173" s="21"/>
      <c r="W173" s="192">
        <f>X173</f>
        <v>32386</v>
      </c>
      <c r="X173" s="192">
        <f>14665+7100+10621</f>
        <v>32386</v>
      </c>
      <c r="Y173" s="193"/>
      <c r="Z173" s="193"/>
      <c r="AA173" s="24"/>
      <c r="AB173" s="192">
        <v>32386</v>
      </c>
      <c r="AC173" s="194">
        <f>AD173</f>
        <v>0</v>
      </c>
      <c r="AD173" s="194">
        <f>X173-AB173</f>
        <v>0</v>
      </c>
      <c r="AE173" s="34"/>
      <c r="AF173" s="11"/>
      <c r="AG173" s="76"/>
      <c r="AH173" s="80"/>
      <c r="AI173" s="80"/>
      <c r="AJ173" s="80"/>
      <c r="AK173" s="195">
        <f>AB173-AA174</f>
        <v>-4365</v>
      </c>
      <c r="AL173" s="97"/>
    </row>
    <row r="174" spans="1:39" s="81" customFormat="1" ht="151.5" customHeight="1">
      <c r="A174" s="23">
        <v>2</v>
      </c>
      <c r="B174" s="190" t="s">
        <v>381</v>
      </c>
      <c r="C174" s="6"/>
      <c r="D174" s="6"/>
      <c r="E174" s="6" t="s">
        <v>382</v>
      </c>
      <c r="F174" s="6" t="s">
        <v>383</v>
      </c>
      <c r="G174" s="196">
        <v>80000</v>
      </c>
      <c r="H174" s="196">
        <f>G174-2700-20000</f>
        <v>57300</v>
      </c>
      <c r="I174" s="194">
        <v>72000</v>
      </c>
      <c r="J174" s="194">
        <f>G174-(80000*10/100)-2700</f>
        <v>69300</v>
      </c>
      <c r="K174" s="194">
        <f>J174-20000</f>
        <v>49300</v>
      </c>
      <c r="L174" s="194"/>
      <c r="M174" s="194"/>
      <c r="N174" s="194"/>
      <c r="O174" s="194"/>
      <c r="P174" s="194"/>
      <c r="Q174" s="194"/>
      <c r="R174" s="194"/>
      <c r="S174" s="194"/>
      <c r="T174" s="194"/>
      <c r="U174" s="194">
        <v>0</v>
      </c>
      <c r="V174" s="194">
        <v>0</v>
      </c>
      <c r="W174" s="194">
        <v>0</v>
      </c>
      <c r="X174" s="194">
        <v>0</v>
      </c>
      <c r="Y174" s="193"/>
      <c r="Z174" s="193"/>
      <c r="AA174" s="24">
        <f>X173+3865+500</f>
        <v>36751</v>
      </c>
      <c r="AB174" s="193"/>
      <c r="AC174" s="24">
        <f>AD174</f>
        <v>36751</v>
      </c>
      <c r="AD174" s="24">
        <f>X174+AA174</f>
        <v>36751</v>
      </c>
      <c r="AE174" s="193"/>
      <c r="AF174" s="11"/>
      <c r="AG174" s="197" t="s">
        <v>385</v>
      </c>
      <c r="AH174" s="80"/>
      <c r="AI174" s="80"/>
      <c r="AJ174" s="80"/>
      <c r="AK174" s="80"/>
    </row>
    <row r="175" spans="1:39" s="95" customFormat="1" ht="23.25" customHeight="1">
      <c r="A175" s="157"/>
      <c r="B175" s="180"/>
      <c r="C175" s="10"/>
      <c r="D175" s="10"/>
      <c r="E175" s="10"/>
      <c r="F175" s="10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17"/>
      <c r="V175" s="17"/>
      <c r="W175" s="45"/>
      <c r="X175" s="45"/>
      <c r="Y175" s="44"/>
      <c r="Z175" s="44"/>
      <c r="AA175" s="44"/>
      <c r="AB175" s="44"/>
      <c r="AC175" s="45"/>
      <c r="AD175" s="45"/>
      <c r="AE175" s="44"/>
      <c r="AF175" s="44"/>
      <c r="AG175" s="181"/>
      <c r="AH175" s="182"/>
      <c r="AI175" s="182"/>
      <c r="AJ175" s="182"/>
      <c r="AK175" s="182"/>
      <c r="AL175" s="143"/>
    </row>
    <row r="176" spans="1:39" s="15" customFormat="1" ht="45" customHeight="1">
      <c r="A176" s="109" t="s">
        <v>273</v>
      </c>
      <c r="B176" s="198" t="s">
        <v>274</v>
      </c>
      <c r="C176" s="10"/>
      <c r="D176" s="10"/>
      <c r="E176" s="10"/>
      <c r="F176" s="10"/>
      <c r="G176" s="11">
        <f>+G177+G186</f>
        <v>114726.9</v>
      </c>
      <c r="H176" s="11">
        <f t="shared" ref="H176:AD176" si="131">+H177+H186</f>
        <v>113258.4</v>
      </c>
      <c r="I176" s="11">
        <f t="shared" si="131"/>
        <v>111926.9</v>
      </c>
      <c r="J176" s="11">
        <f t="shared" si="131"/>
        <v>110630.9</v>
      </c>
      <c r="K176" s="20">
        <f t="shared" si="131"/>
        <v>0</v>
      </c>
      <c r="L176" s="20">
        <f t="shared" si="131"/>
        <v>0</v>
      </c>
      <c r="M176" s="11">
        <f t="shared" si="131"/>
        <v>13904</v>
      </c>
      <c r="N176" s="11">
        <f t="shared" si="131"/>
        <v>13904</v>
      </c>
      <c r="O176" s="11">
        <f t="shared" si="131"/>
        <v>0</v>
      </c>
      <c r="P176" s="11">
        <f t="shared" si="131"/>
        <v>0</v>
      </c>
      <c r="Q176" s="11">
        <f t="shared" si="131"/>
        <v>7965</v>
      </c>
      <c r="R176" s="11">
        <f t="shared" si="131"/>
        <v>7965</v>
      </c>
      <c r="S176" s="11">
        <f t="shared" si="131"/>
        <v>6359</v>
      </c>
      <c r="T176" s="11">
        <f t="shared" si="131"/>
        <v>6359</v>
      </c>
      <c r="U176" s="12">
        <f t="shared" si="131"/>
        <v>18376</v>
      </c>
      <c r="V176" s="12">
        <f t="shared" si="131"/>
        <v>18376</v>
      </c>
      <c r="W176" s="12">
        <f>+W177+W186</f>
        <v>68823</v>
      </c>
      <c r="X176" s="12">
        <f t="shared" si="131"/>
        <v>68823</v>
      </c>
      <c r="Y176" s="20">
        <f t="shared" si="131"/>
        <v>0</v>
      </c>
      <c r="Z176" s="20">
        <f t="shared" si="131"/>
        <v>0</v>
      </c>
      <c r="AA176" s="12">
        <f>+AA177+AA186</f>
        <v>18311</v>
      </c>
      <c r="AB176" s="12">
        <f t="shared" si="131"/>
        <v>18311</v>
      </c>
      <c r="AC176" s="12">
        <f t="shared" si="131"/>
        <v>68823</v>
      </c>
      <c r="AD176" s="12">
        <f t="shared" si="131"/>
        <v>68823</v>
      </c>
      <c r="AE176" s="11"/>
      <c r="AF176" s="11"/>
      <c r="AG176" s="4"/>
      <c r="AH176" s="14"/>
      <c r="AI176" s="14"/>
      <c r="AJ176" s="14"/>
      <c r="AK176" s="199"/>
    </row>
    <row r="177" spans="1:43" s="204" customFormat="1" ht="26.45" customHeight="1">
      <c r="A177" s="200" t="s">
        <v>67</v>
      </c>
      <c r="B177" s="201" t="s">
        <v>275</v>
      </c>
      <c r="C177" s="68"/>
      <c r="D177" s="68"/>
      <c r="E177" s="68"/>
      <c r="F177" s="68"/>
      <c r="G177" s="57">
        <f>+G178+G181</f>
        <v>51066.9</v>
      </c>
      <c r="H177" s="57">
        <f t="shared" ref="H177:AD177" si="132">+H178+H181</f>
        <v>50896.9</v>
      </c>
      <c r="I177" s="57">
        <f t="shared" si="132"/>
        <v>51066.9</v>
      </c>
      <c r="J177" s="57">
        <f t="shared" si="132"/>
        <v>50896.9</v>
      </c>
      <c r="K177" s="57">
        <f t="shared" si="132"/>
        <v>0</v>
      </c>
      <c r="L177" s="57">
        <f t="shared" si="132"/>
        <v>0</v>
      </c>
      <c r="M177" s="57">
        <f t="shared" si="132"/>
        <v>10704</v>
      </c>
      <c r="N177" s="57">
        <f t="shared" si="132"/>
        <v>10704</v>
      </c>
      <c r="O177" s="57">
        <f t="shared" si="132"/>
        <v>0</v>
      </c>
      <c r="P177" s="57">
        <f t="shared" si="132"/>
        <v>0</v>
      </c>
      <c r="Q177" s="57">
        <f t="shared" si="132"/>
        <v>4765</v>
      </c>
      <c r="R177" s="57">
        <f t="shared" si="132"/>
        <v>4765</v>
      </c>
      <c r="S177" s="57">
        <f t="shared" si="132"/>
        <v>4765</v>
      </c>
      <c r="T177" s="57">
        <f t="shared" si="132"/>
        <v>4765</v>
      </c>
      <c r="U177" s="58">
        <f t="shared" si="132"/>
        <v>16782</v>
      </c>
      <c r="V177" s="58">
        <f t="shared" si="132"/>
        <v>16782</v>
      </c>
      <c r="W177" s="58">
        <f t="shared" si="132"/>
        <v>25385</v>
      </c>
      <c r="X177" s="58">
        <f t="shared" si="132"/>
        <v>25385</v>
      </c>
      <c r="Y177" s="57">
        <f t="shared" si="132"/>
        <v>0</v>
      </c>
      <c r="Z177" s="57">
        <f t="shared" si="132"/>
        <v>0</v>
      </c>
      <c r="AA177" s="58">
        <f t="shared" si="132"/>
        <v>5352</v>
      </c>
      <c r="AB177" s="58">
        <f t="shared" si="132"/>
        <v>5352</v>
      </c>
      <c r="AC177" s="58">
        <f t="shared" si="132"/>
        <v>25385</v>
      </c>
      <c r="AD177" s="58">
        <f t="shared" si="132"/>
        <v>25385</v>
      </c>
      <c r="AE177" s="57"/>
      <c r="AF177" s="57"/>
      <c r="AG177" s="202">
        <f>+AG178+AG181</f>
        <v>0</v>
      </c>
      <c r="AH177" s="203"/>
      <c r="AI177" s="203"/>
      <c r="AJ177" s="203"/>
      <c r="AK177" s="203"/>
    </row>
    <row r="178" spans="1:43" s="204" customFormat="1" ht="33">
      <c r="A178" s="200" t="s">
        <v>73</v>
      </c>
      <c r="B178" s="9" t="s">
        <v>134</v>
      </c>
      <c r="C178" s="68"/>
      <c r="D178" s="68"/>
      <c r="E178" s="68"/>
      <c r="F178" s="68"/>
      <c r="G178" s="57">
        <f>SUM(G179:G180)</f>
        <v>21204</v>
      </c>
      <c r="H178" s="57">
        <f t="shared" ref="H178:AD178" si="133">SUM(H179:H180)</f>
        <v>21124</v>
      </c>
      <c r="I178" s="57">
        <f t="shared" si="133"/>
        <v>21204</v>
      </c>
      <c r="J178" s="57">
        <f t="shared" si="133"/>
        <v>21124</v>
      </c>
      <c r="K178" s="57">
        <f t="shared" si="133"/>
        <v>0</v>
      </c>
      <c r="L178" s="57">
        <f t="shared" si="133"/>
        <v>0</v>
      </c>
      <c r="M178" s="57">
        <f t="shared" si="133"/>
        <v>10304</v>
      </c>
      <c r="N178" s="57">
        <f t="shared" si="133"/>
        <v>10304</v>
      </c>
      <c r="O178" s="57">
        <f t="shared" si="133"/>
        <v>0</v>
      </c>
      <c r="P178" s="57">
        <f t="shared" si="133"/>
        <v>0</v>
      </c>
      <c r="Q178" s="57">
        <f t="shared" si="133"/>
        <v>4365</v>
      </c>
      <c r="R178" s="57">
        <f t="shared" si="133"/>
        <v>4365</v>
      </c>
      <c r="S178" s="57">
        <f t="shared" si="133"/>
        <v>4365</v>
      </c>
      <c r="T178" s="57">
        <f t="shared" si="133"/>
        <v>4365</v>
      </c>
      <c r="U178" s="58">
        <f t="shared" si="133"/>
        <v>16382</v>
      </c>
      <c r="V178" s="58">
        <f t="shared" si="133"/>
        <v>16382</v>
      </c>
      <c r="W178" s="58">
        <f t="shared" si="133"/>
        <v>3990</v>
      </c>
      <c r="X178" s="58">
        <f t="shared" si="133"/>
        <v>3990</v>
      </c>
      <c r="Y178" s="57">
        <f t="shared" si="133"/>
        <v>0</v>
      </c>
      <c r="Z178" s="57">
        <f t="shared" si="133"/>
        <v>0</v>
      </c>
      <c r="AA178" s="58">
        <f t="shared" si="133"/>
        <v>452</v>
      </c>
      <c r="AB178" s="58">
        <f t="shared" si="133"/>
        <v>0</v>
      </c>
      <c r="AC178" s="58">
        <f t="shared" si="133"/>
        <v>4442</v>
      </c>
      <c r="AD178" s="58">
        <f t="shared" si="133"/>
        <v>4442</v>
      </c>
      <c r="AE178" s="57"/>
      <c r="AF178" s="57"/>
      <c r="AG178" s="202">
        <f>SUM(AG180:AG180)</f>
        <v>0</v>
      </c>
      <c r="AH178" s="203"/>
      <c r="AI178" s="203"/>
      <c r="AJ178" s="203"/>
      <c r="AK178" s="203"/>
      <c r="AN178" s="205"/>
      <c r="AO178" s="205"/>
      <c r="AP178" s="205"/>
      <c r="AQ178" s="206"/>
    </row>
    <row r="179" spans="1:43" s="212" customFormat="1" ht="47.25" customHeight="1">
      <c r="A179" s="207">
        <v>1</v>
      </c>
      <c r="B179" s="208" t="s">
        <v>276</v>
      </c>
      <c r="C179" s="209" t="s">
        <v>277</v>
      </c>
      <c r="D179" s="209" t="s">
        <v>278</v>
      </c>
      <c r="E179" s="209" t="s">
        <v>279</v>
      </c>
      <c r="F179" s="209" t="s">
        <v>280</v>
      </c>
      <c r="G179" s="59">
        <v>8204</v>
      </c>
      <c r="H179" s="59">
        <v>8174</v>
      </c>
      <c r="I179" s="59">
        <v>8204</v>
      </c>
      <c r="J179" s="59">
        <f>H179</f>
        <v>8174</v>
      </c>
      <c r="K179" s="60"/>
      <c r="L179" s="60"/>
      <c r="M179" s="59">
        <v>8204</v>
      </c>
      <c r="N179" s="59">
        <v>8204</v>
      </c>
      <c r="O179" s="60"/>
      <c r="P179" s="60"/>
      <c r="Q179" s="59">
        <v>2265</v>
      </c>
      <c r="R179" s="60">
        <v>2265</v>
      </c>
      <c r="S179" s="60">
        <v>2265</v>
      </c>
      <c r="T179" s="60">
        <v>2265</v>
      </c>
      <c r="U179" s="61">
        <f>V179</f>
        <v>7480</v>
      </c>
      <c r="V179" s="61">
        <f>5980+1500</f>
        <v>7480</v>
      </c>
      <c r="W179" s="57">
        <f>X179</f>
        <v>0</v>
      </c>
      <c r="X179" s="57">
        <v>0</v>
      </c>
      <c r="Y179" s="62"/>
      <c r="Z179" s="62"/>
      <c r="AA179" s="63">
        <v>452</v>
      </c>
      <c r="AB179" s="62"/>
      <c r="AC179" s="61">
        <f>AD179</f>
        <v>452</v>
      </c>
      <c r="AD179" s="61">
        <f>AA179</f>
        <v>452</v>
      </c>
      <c r="AE179" s="62"/>
      <c r="AF179" s="62"/>
      <c r="AG179" s="210" t="s">
        <v>359</v>
      </c>
      <c r="AH179" s="211"/>
      <c r="AI179" s="211"/>
      <c r="AJ179" s="211"/>
      <c r="AK179" s="211"/>
      <c r="AN179" s="213"/>
      <c r="AO179" s="213"/>
      <c r="AP179" s="213"/>
      <c r="AQ179" s="213"/>
    </row>
    <row r="180" spans="1:43" s="212" customFormat="1" ht="47.25" customHeight="1">
      <c r="A180" s="207">
        <v>2</v>
      </c>
      <c r="B180" s="208" t="s">
        <v>281</v>
      </c>
      <c r="C180" s="214" t="s">
        <v>282</v>
      </c>
      <c r="D180" s="209" t="s">
        <v>283</v>
      </c>
      <c r="E180" s="209" t="s">
        <v>279</v>
      </c>
      <c r="F180" s="67"/>
      <c r="G180" s="59">
        <v>13000</v>
      </c>
      <c r="H180" s="59">
        <v>12950</v>
      </c>
      <c r="I180" s="59">
        <v>13000</v>
      </c>
      <c r="J180" s="59">
        <v>12950</v>
      </c>
      <c r="K180" s="60"/>
      <c r="L180" s="60"/>
      <c r="M180" s="59">
        <v>2100</v>
      </c>
      <c r="N180" s="59">
        <v>2100</v>
      </c>
      <c r="O180" s="60"/>
      <c r="P180" s="60"/>
      <c r="Q180" s="59">
        <v>2100</v>
      </c>
      <c r="R180" s="60">
        <v>2100</v>
      </c>
      <c r="S180" s="60">
        <v>2100</v>
      </c>
      <c r="T180" s="60">
        <v>2100</v>
      </c>
      <c r="U180" s="61">
        <v>8902</v>
      </c>
      <c r="V180" s="61">
        <v>8902</v>
      </c>
      <c r="W180" s="61">
        <f>X180</f>
        <v>3990</v>
      </c>
      <c r="X180" s="61">
        <v>3990</v>
      </c>
      <c r="Y180" s="62"/>
      <c r="Z180" s="62"/>
      <c r="AA180" s="62"/>
      <c r="AB180" s="62"/>
      <c r="AC180" s="61">
        <f>X180-AB180</f>
        <v>3990</v>
      </c>
      <c r="AD180" s="61">
        <f>X180-AB180</f>
        <v>3990</v>
      </c>
      <c r="AE180" s="62"/>
      <c r="AF180" s="62"/>
      <c r="AG180" s="207" t="s">
        <v>76</v>
      </c>
      <c r="AH180" s="211"/>
      <c r="AI180" s="211"/>
      <c r="AJ180" s="211"/>
      <c r="AK180" s="211"/>
      <c r="AQ180" s="215"/>
    </row>
    <row r="181" spans="1:43" s="212" customFormat="1" ht="33">
      <c r="A181" s="200" t="s">
        <v>79</v>
      </c>
      <c r="B181" s="9" t="s">
        <v>151</v>
      </c>
      <c r="C181" s="216"/>
      <c r="D181" s="217"/>
      <c r="E181" s="218"/>
      <c r="F181" s="68"/>
      <c r="G181" s="64">
        <f>SUM(G182:G185)</f>
        <v>29862.9</v>
      </c>
      <c r="H181" s="64">
        <f t="shared" ref="H181:AD181" si="134">SUM(H182:H185)</f>
        <v>29772.9</v>
      </c>
      <c r="I181" s="64">
        <f t="shared" si="134"/>
        <v>29862.9</v>
      </c>
      <c r="J181" s="64">
        <f t="shared" si="134"/>
        <v>29772.9</v>
      </c>
      <c r="K181" s="64">
        <f t="shared" si="134"/>
        <v>0</v>
      </c>
      <c r="L181" s="64">
        <f t="shared" si="134"/>
        <v>0</v>
      </c>
      <c r="M181" s="64">
        <f t="shared" si="134"/>
        <v>400</v>
      </c>
      <c r="N181" s="64">
        <f t="shared" si="134"/>
        <v>400</v>
      </c>
      <c r="O181" s="64">
        <f t="shared" si="134"/>
        <v>0</v>
      </c>
      <c r="P181" s="64">
        <f t="shared" si="134"/>
        <v>0</v>
      </c>
      <c r="Q181" s="64">
        <f t="shared" si="134"/>
        <v>400</v>
      </c>
      <c r="R181" s="64">
        <f t="shared" si="134"/>
        <v>400</v>
      </c>
      <c r="S181" s="64">
        <f t="shared" si="134"/>
        <v>400</v>
      </c>
      <c r="T181" s="64">
        <f t="shared" si="134"/>
        <v>400</v>
      </c>
      <c r="U181" s="65">
        <f t="shared" si="134"/>
        <v>400</v>
      </c>
      <c r="V181" s="65">
        <f t="shared" si="134"/>
        <v>400</v>
      </c>
      <c r="W181" s="65">
        <f t="shared" si="134"/>
        <v>21395</v>
      </c>
      <c r="X181" s="65">
        <f t="shared" si="134"/>
        <v>21395</v>
      </c>
      <c r="Y181" s="64">
        <f t="shared" si="134"/>
        <v>0</v>
      </c>
      <c r="Z181" s="64">
        <f t="shared" si="134"/>
        <v>0</v>
      </c>
      <c r="AA181" s="46">
        <f t="shared" si="134"/>
        <v>4900</v>
      </c>
      <c r="AB181" s="46">
        <f t="shared" si="134"/>
        <v>5352</v>
      </c>
      <c r="AC181" s="46">
        <f t="shared" si="134"/>
        <v>20943</v>
      </c>
      <c r="AD181" s="46">
        <f t="shared" si="134"/>
        <v>20943</v>
      </c>
      <c r="AE181" s="64"/>
      <c r="AF181" s="64"/>
      <c r="AG181" s="219">
        <f t="shared" ref="AG181:AJ181" si="135">SUM(AG182:AG185)</f>
        <v>0</v>
      </c>
      <c r="AH181" s="220">
        <f t="shared" si="135"/>
        <v>0</v>
      </c>
      <c r="AI181" s="219">
        <f t="shared" si="135"/>
        <v>0</v>
      </c>
      <c r="AJ181" s="219">
        <f t="shared" si="135"/>
        <v>0</v>
      </c>
      <c r="AK181" s="221"/>
    </row>
    <row r="182" spans="1:43" s="212" customFormat="1" ht="57.75" customHeight="1">
      <c r="A182" s="207">
        <v>1</v>
      </c>
      <c r="B182" s="208" t="s">
        <v>284</v>
      </c>
      <c r="C182" s="214" t="s">
        <v>285</v>
      </c>
      <c r="D182" s="209" t="s">
        <v>286</v>
      </c>
      <c r="E182" s="209" t="s">
        <v>287</v>
      </c>
      <c r="F182" s="67"/>
      <c r="G182" s="59">
        <v>10200</v>
      </c>
      <c r="H182" s="59">
        <v>10160</v>
      </c>
      <c r="I182" s="59">
        <v>10200</v>
      </c>
      <c r="J182" s="59">
        <v>10160</v>
      </c>
      <c r="K182" s="60"/>
      <c r="L182" s="60"/>
      <c r="M182" s="59">
        <f>N182</f>
        <v>200</v>
      </c>
      <c r="N182" s="59">
        <v>200</v>
      </c>
      <c r="O182" s="60"/>
      <c r="P182" s="60"/>
      <c r="Q182" s="60">
        <v>200</v>
      </c>
      <c r="R182" s="60">
        <v>200</v>
      </c>
      <c r="S182" s="60">
        <v>200</v>
      </c>
      <c r="T182" s="60">
        <v>200</v>
      </c>
      <c r="U182" s="61">
        <v>200</v>
      </c>
      <c r="V182" s="61">
        <v>200</v>
      </c>
      <c r="W182" s="61">
        <f>X182</f>
        <v>9960</v>
      </c>
      <c r="X182" s="61">
        <v>9960</v>
      </c>
      <c r="Y182" s="62"/>
      <c r="Z182" s="62"/>
      <c r="AA182" s="66"/>
      <c r="AB182" s="66">
        <v>2352</v>
      </c>
      <c r="AC182" s="66">
        <f>X182-AB182</f>
        <v>7608</v>
      </c>
      <c r="AD182" s="66">
        <f>X182-AB182</f>
        <v>7608</v>
      </c>
      <c r="AE182" s="62"/>
      <c r="AF182" s="62"/>
      <c r="AG182" s="104" t="s">
        <v>360</v>
      </c>
      <c r="AH182" s="211"/>
      <c r="AI182" s="211"/>
      <c r="AJ182" s="211"/>
      <c r="AK182" s="211"/>
    </row>
    <row r="183" spans="1:43" s="212" customFormat="1" ht="63.75" customHeight="1">
      <c r="A183" s="207">
        <v>2</v>
      </c>
      <c r="B183" s="208" t="s">
        <v>288</v>
      </c>
      <c r="C183" s="214" t="s">
        <v>282</v>
      </c>
      <c r="D183" s="209" t="s">
        <v>289</v>
      </c>
      <c r="E183" s="209" t="s">
        <v>287</v>
      </c>
      <c r="F183" s="67"/>
      <c r="G183" s="59">
        <v>11000</v>
      </c>
      <c r="H183" s="59">
        <f>11000-50</f>
        <v>10950</v>
      </c>
      <c r="I183" s="59">
        <v>11000</v>
      </c>
      <c r="J183" s="59">
        <f>11000-50</f>
        <v>10950</v>
      </c>
      <c r="K183" s="60"/>
      <c r="L183" s="60"/>
      <c r="M183" s="59">
        <f>N183</f>
        <v>200</v>
      </c>
      <c r="N183" s="59">
        <v>200</v>
      </c>
      <c r="O183" s="60"/>
      <c r="P183" s="60"/>
      <c r="Q183" s="60">
        <v>200</v>
      </c>
      <c r="R183" s="60">
        <v>200</v>
      </c>
      <c r="S183" s="60">
        <v>200</v>
      </c>
      <c r="T183" s="60">
        <v>200</v>
      </c>
      <c r="U183" s="61">
        <v>200</v>
      </c>
      <c r="V183" s="61">
        <v>200</v>
      </c>
      <c r="W183" s="61">
        <f t="shared" ref="W183:W185" si="136">X183</f>
        <v>10750</v>
      </c>
      <c r="X183" s="61">
        <v>10750</v>
      </c>
      <c r="Y183" s="62"/>
      <c r="Z183" s="62"/>
      <c r="AA183" s="66"/>
      <c r="AB183" s="66">
        <v>3000</v>
      </c>
      <c r="AC183" s="66">
        <f>X183-AB183</f>
        <v>7750</v>
      </c>
      <c r="AD183" s="66">
        <f>X183-AB183</f>
        <v>7750</v>
      </c>
      <c r="AE183" s="62"/>
      <c r="AF183" s="62"/>
      <c r="AG183" s="104" t="s">
        <v>360</v>
      </c>
      <c r="AH183" s="211"/>
      <c r="AI183" s="211"/>
      <c r="AJ183" s="211"/>
      <c r="AK183" s="211"/>
    </row>
    <row r="184" spans="1:43" s="212" customFormat="1" ht="47.25" customHeight="1">
      <c r="A184" s="207">
        <v>3</v>
      </c>
      <c r="B184" s="222" t="s">
        <v>290</v>
      </c>
      <c r="C184" s="209" t="s">
        <v>285</v>
      </c>
      <c r="D184" s="209" t="s">
        <v>291</v>
      </c>
      <c r="E184" s="209" t="s">
        <v>287</v>
      </c>
      <c r="F184" s="67"/>
      <c r="G184" s="59">
        <v>6560</v>
      </c>
      <c r="H184" s="59">
        <v>6560</v>
      </c>
      <c r="I184" s="59">
        <v>6560</v>
      </c>
      <c r="J184" s="59">
        <v>6560</v>
      </c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1"/>
      <c r="V184" s="61"/>
      <c r="W184" s="61">
        <f t="shared" si="136"/>
        <v>565</v>
      </c>
      <c r="X184" s="61">
        <v>565</v>
      </c>
      <c r="Y184" s="62"/>
      <c r="Z184" s="62"/>
      <c r="AA184" s="66">
        <v>3900</v>
      </c>
      <c r="AB184" s="66"/>
      <c r="AC184" s="66">
        <f>+X184+AA184</f>
        <v>4465</v>
      </c>
      <c r="AD184" s="66">
        <f>+AA184+X184</f>
        <v>4465</v>
      </c>
      <c r="AE184" s="62"/>
      <c r="AF184" s="62"/>
      <c r="AG184" s="304" t="s">
        <v>361</v>
      </c>
      <c r="AH184" s="211"/>
      <c r="AI184" s="211"/>
      <c r="AJ184" s="211"/>
      <c r="AK184" s="211"/>
    </row>
    <row r="185" spans="1:43" s="212" customFormat="1" ht="47.25" customHeight="1">
      <c r="A185" s="207">
        <v>4</v>
      </c>
      <c r="B185" s="222" t="s">
        <v>292</v>
      </c>
      <c r="C185" s="209" t="s">
        <v>293</v>
      </c>
      <c r="D185" s="209" t="s">
        <v>294</v>
      </c>
      <c r="E185" s="209" t="s">
        <v>287</v>
      </c>
      <c r="F185" s="67"/>
      <c r="G185" s="59">
        <v>2102.9</v>
      </c>
      <c r="H185" s="59">
        <v>2102.9</v>
      </c>
      <c r="I185" s="59">
        <v>2102.9</v>
      </c>
      <c r="J185" s="59">
        <v>2102.9</v>
      </c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1"/>
      <c r="V185" s="61"/>
      <c r="W185" s="61">
        <f t="shared" si="136"/>
        <v>120</v>
      </c>
      <c r="X185" s="61">
        <v>120</v>
      </c>
      <c r="Y185" s="62"/>
      <c r="Z185" s="62"/>
      <c r="AA185" s="66">
        <v>1000</v>
      </c>
      <c r="AB185" s="66"/>
      <c r="AC185" s="66">
        <f>+X185+AA185</f>
        <v>1120</v>
      </c>
      <c r="AD185" s="66">
        <f>+AA185+X185</f>
        <v>1120</v>
      </c>
      <c r="AE185" s="62"/>
      <c r="AF185" s="62"/>
      <c r="AG185" s="305"/>
      <c r="AH185" s="211"/>
      <c r="AI185" s="211"/>
      <c r="AJ185" s="211"/>
      <c r="AK185" s="211"/>
    </row>
    <row r="186" spans="1:43" s="212" customFormat="1" ht="27.75" customHeight="1">
      <c r="A186" s="200" t="s">
        <v>67</v>
      </c>
      <c r="B186" s="201" t="s">
        <v>295</v>
      </c>
      <c r="C186" s="218"/>
      <c r="D186" s="68"/>
      <c r="E186" s="68"/>
      <c r="F186" s="68"/>
      <c r="G186" s="12">
        <f t="shared" ref="G186:V186" si="137">+G187+G197</f>
        <v>63660</v>
      </c>
      <c r="H186" s="12">
        <f t="shared" si="137"/>
        <v>62361.5</v>
      </c>
      <c r="I186" s="12">
        <f t="shared" si="137"/>
        <v>60860</v>
      </c>
      <c r="J186" s="12">
        <f t="shared" si="137"/>
        <v>59734</v>
      </c>
      <c r="K186" s="200">
        <f t="shared" si="137"/>
        <v>0</v>
      </c>
      <c r="L186" s="200">
        <f t="shared" si="137"/>
        <v>0</v>
      </c>
      <c r="M186" s="200">
        <f t="shared" si="137"/>
        <v>3200</v>
      </c>
      <c r="N186" s="200">
        <f t="shared" si="137"/>
        <v>3200</v>
      </c>
      <c r="O186" s="200">
        <f t="shared" si="137"/>
        <v>0</v>
      </c>
      <c r="P186" s="200">
        <f t="shared" si="137"/>
        <v>0</v>
      </c>
      <c r="Q186" s="200">
        <f t="shared" si="137"/>
        <v>3200</v>
      </c>
      <c r="R186" s="200">
        <f t="shared" si="137"/>
        <v>3200</v>
      </c>
      <c r="S186" s="200">
        <f t="shared" si="137"/>
        <v>1594</v>
      </c>
      <c r="T186" s="200">
        <f t="shared" si="137"/>
        <v>1594</v>
      </c>
      <c r="U186" s="12">
        <f t="shared" si="137"/>
        <v>1594</v>
      </c>
      <c r="V186" s="12">
        <f t="shared" si="137"/>
        <v>1594</v>
      </c>
      <c r="W186" s="12">
        <f t="shared" ref="W186:AD186" si="138">+W187+W197+W201</f>
        <v>43438</v>
      </c>
      <c r="X186" s="12">
        <f t="shared" si="138"/>
        <v>43438</v>
      </c>
      <c r="Y186" s="200">
        <f t="shared" si="138"/>
        <v>0</v>
      </c>
      <c r="Z186" s="200">
        <f t="shared" si="138"/>
        <v>0</v>
      </c>
      <c r="AA186" s="12">
        <f t="shared" si="138"/>
        <v>12959</v>
      </c>
      <c r="AB186" s="12">
        <f t="shared" si="138"/>
        <v>12959</v>
      </c>
      <c r="AC186" s="12">
        <f t="shared" si="138"/>
        <v>43438</v>
      </c>
      <c r="AD186" s="12">
        <f t="shared" si="138"/>
        <v>43438</v>
      </c>
      <c r="AE186" s="200"/>
      <c r="AF186" s="223"/>
      <c r="AG186" s="224">
        <f>+AG187+AG197</f>
        <v>0</v>
      </c>
      <c r="AH186" s="211"/>
      <c r="AI186" s="211"/>
      <c r="AJ186" s="211"/>
      <c r="AK186" s="211"/>
    </row>
    <row r="187" spans="1:43" s="228" customFormat="1" ht="55.5" customHeight="1">
      <c r="A187" s="207"/>
      <c r="B187" s="225" t="s">
        <v>296</v>
      </c>
      <c r="C187" s="218"/>
      <c r="D187" s="68"/>
      <c r="E187" s="68"/>
      <c r="F187" s="68"/>
      <c r="G187" s="12">
        <f t="shared" ref="G187:AD187" si="139">SUM(G188:G196)</f>
        <v>34370</v>
      </c>
      <c r="H187" s="12">
        <f t="shared" si="139"/>
        <v>34192</v>
      </c>
      <c r="I187" s="12">
        <f t="shared" si="139"/>
        <v>34370</v>
      </c>
      <c r="J187" s="12">
        <f t="shared" si="139"/>
        <v>34192</v>
      </c>
      <c r="K187" s="226">
        <f t="shared" si="139"/>
        <v>0</v>
      </c>
      <c r="L187" s="226">
        <f t="shared" si="139"/>
        <v>0</v>
      </c>
      <c r="M187" s="226">
        <f t="shared" si="139"/>
        <v>3200</v>
      </c>
      <c r="N187" s="226">
        <f t="shared" si="139"/>
        <v>3200</v>
      </c>
      <c r="O187" s="226">
        <f t="shared" si="139"/>
        <v>0</v>
      </c>
      <c r="P187" s="226">
        <f t="shared" si="139"/>
        <v>0</v>
      </c>
      <c r="Q187" s="226">
        <f t="shared" si="139"/>
        <v>3200</v>
      </c>
      <c r="R187" s="226">
        <f t="shared" si="139"/>
        <v>3200</v>
      </c>
      <c r="S187" s="226">
        <f t="shared" si="139"/>
        <v>1594</v>
      </c>
      <c r="T187" s="226">
        <f t="shared" si="139"/>
        <v>1594</v>
      </c>
      <c r="U187" s="12">
        <f t="shared" si="139"/>
        <v>1594</v>
      </c>
      <c r="V187" s="12">
        <f t="shared" si="139"/>
        <v>1594</v>
      </c>
      <c r="W187" s="12">
        <f t="shared" si="139"/>
        <v>28610</v>
      </c>
      <c r="X187" s="12">
        <f t="shared" si="139"/>
        <v>28610</v>
      </c>
      <c r="Y187" s="226">
        <f t="shared" si="139"/>
        <v>0</v>
      </c>
      <c r="Z187" s="226">
        <f t="shared" si="139"/>
        <v>0</v>
      </c>
      <c r="AA187" s="12">
        <f t="shared" si="139"/>
        <v>0</v>
      </c>
      <c r="AB187" s="12">
        <f t="shared" si="139"/>
        <v>0</v>
      </c>
      <c r="AC187" s="12">
        <f t="shared" si="139"/>
        <v>28610</v>
      </c>
      <c r="AD187" s="12">
        <f t="shared" si="139"/>
        <v>28610</v>
      </c>
      <c r="AE187" s="200"/>
      <c r="AF187" s="223"/>
      <c r="AG187" s="224">
        <f>SUM(AG188:AG196)</f>
        <v>0</v>
      </c>
      <c r="AH187" s="227"/>
      <c r="AI187" s="227"/>
      <c r="AJ187" s="227"/>
      <c r="AK187" s="227"/>
      <c r="AL187" s="212"/>
    </row>
    <row r="188" spans="1:43" s="228" customFormat="1" ht="47.25" customHeight="1">
      <c r="A188" s="207">
        <v>1</v>
      </c>
      <c r="B188" s="229" t="s">
        <v>300</v>
      </c>
      <c r="C188" s="209" t="s">
        <v>301</v>
      </c>
      <c r="D188" s="209" t="s">
        <v>302</v>
      </c>
      <c r="E188" s="209" t="s">
        <v>299</v>
      </c>
      <c r="F188" s="67"/>
      <c r="G188" s="47">
        <v>2000</v>
      </c>
      <c r="H188" s="47">
        <v>1990</v>
      </c>
      <c r="I188" s="59">
        <v>2000</v>
      </c>
      <c r="J188" s="60">
        <v>1990</v>
      </c>
      <c r="K188" s="60"/>
      <c r="L188" s="60"/>
      <c r="M188" s="59">
        <f t="shared" ref="M188:M196" si="140">SUM(N188:P188)</f>
        <v>200</v>
      </c>
      <c r="N188" s="60">
        <v>200</v>
      </c>
      <c r="O188" s="60"/>
      <c r="P188" s="60"/>
      <c r="Q188" s="59">
        <f t="shared" ref="Q188:Q196" si="141">R188</f>
        <v>200</v>
      </c>
      <c r="R188" s="60">
        <v>200</v>
      </c>
      <c r="S188" s="60">
        <v>170</v>
      </c>
      <c r="T188" s="60">
        <v>170</v>
      </c>
      <c r="U188" s="230">
        <f t="shared" ref="U188:U196" si="142">V188</f>
        <v>170</v>
      </c>
      <c r="V188" s="61">
        <v>170</v>
      </c>
      <c r="W188" s="61">
        <f>X188</f>
        <v>1750.5</v>
      </c>
      <c r="X188" s="61">
        <f>H188-T188-69.5</f>
        <v>1750.5</v>
      </c>
      <c r="Y188" s="62"/>
      <c r="Z188" s="62"/>
      <c r="AA188" s="66"/>
      <c r="AB188" s="66"/>
      <c r="AC188" s="66">
        <f t="shared" ref="AC188:AC196" si="143">+X188+AA188</f>
        <v>1750.5</v>
      </c>
      <c r="AD188" s="66">
        <f t="shared" ref="AD188:AD196" si="144">+AA188+X188</f>
        <v>1750.5</v>
      </c>
      <c r="AE188" s="62"/>
      <c r="AF188" s="62"/>
      <c r="AG188" s="310" t="s">
        <v>76</v>
      </c>
      <c r="AH188" s="227"/>
      <c r="AI188" s="227"/>
      <c r="AJ188" s="227"/>
      <c r="AK188" s="227"/>
    </row>
    <row r="189" spans="1:43" s="228" customFormat="1" ht="47.25" customHeight="1">
      <c r="A189" s="207">
        <v>2</v>
      </c>
      <c r="B189" s="208" t="s">
        <v>303</v>
      </c>
      <c r="C189" s="209" t="s">
        <v>304</v>
      </c>
      <c r="D189" s="209" t="s">
        <v>305</v>
      </c>
      <c r="E189" s="209" t="s">
        <v>299</v>
      </c>
      <c r="F189" s="67"/>
      <c r="G189" s="47">
        <v>5340</v>
      </c>
      <c r="H189" s="47">
        <v>5315</v>
      </c>
      <c r="I189" s="59">
        <f t="shared" ref="I189:J196" si="145">G189</f>
        <v>5340</v>
      </c>
      <c r="J189" s="60">
        <v>5315</v>
      </c>
      <c r="K189" s="60"/>
      <c r="L189" s="60"/>
      <c r="M189" s="59">
        <f t="shared" si="140"/>
        <v>500</v>
      </c>
      <c r="N189" s="60">
        <v>500</v>
      </c>
      <c r="O189" s="60"/>
      <c r="P189" s="60"/>
      <c r="Q189" s="59">
        <f t="shared" si="141"/>
        <v>500</v>
      </c>
      <c r="R189" s="60">
        <v>500</v>
      </c>
      <c r="S189" s="60">
        <v>260</v>
      </c>
      <c r="T189" s="60">
        <v>260</v>
      </c>
      <c r="U189" s="230">
        <f t="shared" si="142"/>
        <v>260</v>
      </c>
      <c r="V189" s="61">
        <v>260</v>
      </c>
      <c r="W189" s="61">
        <f t="shared" ref="W189:W196" si="146">X189</f>
        <v>4697</v>
      </c>
      <c r="X189" s="61">
        <f>J189-T189-358</f>
        <v>4697</v>
      </c>
      <c r="Y189" s="62"/>
      <c r="Z189" s="62"/>
      <c r="AA189" s="66"/>
      <c r="AB189" s="66"/>
      <c r="AC189" s="66">
        <f t="shared" si="143"/>
        <v>4697</v>
      </c>
      <c r="AD189" s="66">
        <f t="shared" si="144"/>
        <v>4697</v>
      </c>
      <c r="AE189" s="62"/>
      <c r="AF189" s="62"/>
      <c r="AG189" s="308"/>
      <c r="AH189" s="227"/>
      <c r="AI189" s="227"/>
      <c r="AJ189" s="227"/>
      <c r="AK189" s="227"/>
    </row>
    <row r="190" spans="1:43" s="228" customFormat="1" ht="47.25" customHeight="1">
      <c r="A190" s="207">
        <v>3</v>
      </c>
      <c r="B190" s="208" t="s">
        <v>306</v>
      </c>
      <c r="C190" s="209" t="s">
        <v>307</v>
      </c>
      <c r="D190" s="209" t="s">
        <v>308</v>
      </c>
      <c r="E190" s="209" t="s">
        <v>299</v>
      </c>
      <c r="F190" s="67"/>
      <c r="G190" s="47">
        <v>2000</v>
      </c>
      <c r="H190" s="47">
        <v>1990</v>
      </c>
      <c r="I190" s="59">
        <f t="shared" si="145"/>
        <v>2000</v>
      </c>
      <c r="J190" s="60">
        <f t="shared" si="145"/>
        <v>1990</v>
      </c>
      <c r="K190" s="60"/>
      <c r="L190" s="60"/>
      <c r="M190" s="59">
        <f t="shared" si="140"/>
        <v>200</v>
      </c>
      <c r="N190" s="60">
        <v>200</v>
      </c>
      <c r="O190" s="60"/>
      <c r="P190" s="60"/>
      <c r="Q190" s="59">
        <f t="shared" si="141"/>
        <v>200</v>
      </c>
      <c r="R190" s="60">
        <v>200</v>
      </c>
      <c r="S190" s="60">
        <v>85</v>
      </c>
      <c r="T190" s="60">
        <v>85</v>
      </c>
      <c r="U190" s="230">
        <f t="shared" si="142"/>
        <v>85</v>
      </c>
      <c r="V190" s="61">
        <v>85</v>
      </c>
      <c r="W190" s="61">
        <f t="shared" si="146"/>
        <v>1812.5</v>
      </c>
      <c r="X190" s="61">
        <f>J190-V190-92.5</f>
        <v>1812.5</v>
      </c>
      <c r="Y190" s="62"/>
      <c r="Z190" s="62"/>
      <c r="AA190" s="66"/>
      <c r="AB190" s="66"/>
      <c r="AC190" s="66">
        <f t="shared" si="143"/>
        <v>1812.5</v>
      </c>
      <c r="AD190" s="66">
        <f t="shared" si="144"/>
        <v>1812.5</v>
      </c>
      <c r="AE190" s="62"/>
      <c r="AF190" s="62"/>
      <c r="AG190" s="308"/>
      <c r="AH190" s="227"/>
      <c r="AI190" s="227"/>
      <c r="AJ190" s="227"/>
      <c r="AK190" s="227"/>
    </row>
    <row r="191" spans="1:43" s="228" customFormat="1" ht="47.25" customHeight="1">
      <c r="A191" s="207">
        <v>4</v>
      </c>
      <c r="B191" s="229" t="s">
        <v>309</v>
      </c>
      <c r="C191" s="209" t="s">
        <v>310</v>
      </c>
      <c r="D191" s="209" t="s">
        <v>311</v>
      </c>
      <c r="E191" s="209" t="s">
        <v>299</v>
      </c>
      <c r="F191" s="67"/>
      <c r="G191" s="47">
        <v>6330</v>
      </c>
      <c r="H191" s="47">
        <v>6295</v>
      </c>
      <c r="I191" s="59">
        <f t="shared" si="145"/>
        <v>6330</v>
      </c>
      <c r="J191" s="60">
        <f t="shared" si="145"/>
        <v>6295</v>
      </c>
      <c r="K191" s="60"/>
      <c r="L191" s="60"/>
      <c r="M191" s="59">
        <f t="shared" si="140"/>
        <v>600</v>
      </c>
      <c r="N191" s="60">
        <v>600</v>
      </c>
      <c r="O191" s="60"/>
      <c r="P191" s="60"/>
      <c r="Q191" s="59">
        <f t="shared" si="141"/>
        <v>600</v>
      </c>
      <c r="R191" s="60">
        <v>600</v>
      </c>
      <c r="S191" s="60">
        <v>240</v>
      </c>
      <c r="T191" s="60">
        <v>240</v>
      </c>
      <c r="U191" s="230">
        <f t="shared" si="142"/>
        <v>240</v>
      </c>
      <c r="V191" s="61">
        <v>240</v>
      </c>
      <c r="W191" s="61">
        <f t="shared" si="146"/>
        <v>4753.6000000000004</v>
      </c>
      <c r="X191" s="61">
        <f>J191-T191-1301.4</f>
        <v>4753.6000000000004</v>
      </c>
      <c r="Y191" s="62"/>
      <c r="Z191" s="62"/>
      <c r="AA191" s="66"/>
      <c r="AB191" s="66"/>
      <c r="AC191" s="66">
        <f t="shared" si="143"/>
        <v>4753.6000000000004</v>
      </c>
      <c r="AD191" s="66">
        <f t="shared" si="144"/>
        <v>4753.6000000000004</v>
      </c>
      <c r="AE191" s="62"/>
      <c r="AF191" s="62"/>
      <c r="AG191" s="308"/>
      <c r="AH191" s="227"/>
      <c r="AI191" s="227"/>
      <c r="AJ191" s="227"/>
      <c r="AK191" s="227"/>
    </row>
    <row r="192" spans="1:43" s="228" customFormat="1" ht="47.25" customHeight="1">
      <c r="A192" s="207">
        <v>5</v>
      </c>
      <c r="B192" s="229" t="s">
        <v>312</v>
      </c>
      <c r="C192" s="209" t="s">
        <v>313</v>
      </c>
      <c r="D192" s="209" t="s">
        <v>314</v>
      </c>
      <c r="E192" s="209" t="s">
        <v>299</v>
      </c>
      <c r="F192" s="67"/>
      <c r="G192" s="47">
        <v>4500</v>
      </c>
      <c r="H192" s="47">
        <v>4475</v>
      </c>
      <c r="I192" s="59">
        <f t="shared" si="145"/>
        <v>4500</v>
      </c>
      <c r="J192" s="60">
        <f t="shared" si="145"/>
        <v>4475</v>
      </c>
      <c r="K192" s="60"/>
      <c r="L192" s="60"/>
      <c r="M192" s="59">
        <f t="shared" si="140"/>
        <v>400</v>
      </c>
      <c r="N192" s="60">
        <v>400</v>
      </c>
      <c r="O192" s="60"/>
      <c r="P192" s="60"/>
      <c r="Q192" s="59">
        <f t="shared" si="141"/>
        <v>400</v>
      </c>
      <c r="R192" s="60">
        <v>400</v>
      </c>
      <c r="S192" s="60">
        <v>190</v>
      </c>
      <c r="T192" s="60">
        <v>190</v>
      </c>
      <c r="U192" s="230">
        <f t="shared" si="142"/>
        <v>190</v>
      </c>
      <c r="V192" s="61">
        <v>190</v>
      </c>
      <c r="W192" s="61">
        <f t="shared" si="146"/>
        <v>4106.3999999999996</v>
      </c>
      <c r="X192" s="61">
        <f>H192-T192-178.6</f>
        <v>4106.3999999999996</v>
      </c>
      <c r="Y192" s="62"/>
      <c r="Z192" s="62"/>
      <c r="AA192" s="66"/>
      <c r="AB192" s="66"/>
      <c r="AC192" s="66">
        <f t="shared" si="143"/>
        <v>4106.3999999999996</v>
      </c>
      <c r="AD192" s="66">
        <f t="shared" si="144"/>
        <v>4106.3999999999996</v>
      </c>
      <c r="AE192" s="62"/>
      <c r="AF192" s="62"/>
      <c r="AG192" s="308"/>
      <c r="AH192" s="227"/>
      <c r="AI192" s="227"/>
      <c r="AJ192" s="227"/>
      <c r="AK192" s="227"/>
    </row>
    <row r="193" spans="1:37 16384:16384" s="228" customFormat="1" ht="47.25" customHeight="1">
      <c r="A193" s="207">
        <v>6</v>
      </c>
      <c r="B193" s="208" t="s">
        <v>315</v>
      </c>
      <c r="C193" s="209" t="s">
        <v>304</v>
      </c>
      <c r="D193" s="209" t="s">
        <v>316</v>
      </c>
      <c r="E193" s="209" t="s">
        <v>299</v>
      </c>
      <c r="F193" s="67"/>
      <c r="G193" s="47">
        <v>3200</v>
      </c>
      <c r="H193" s="47">
        <v>3185</v>
      </c>
      <c r="I193" s="59">
        <f t="shared" si="145"/>
        <v>3200</v>
      </c>
      <c r="J193" s="60">
        <f t="shared" si="145"/>
        <v>3185</v>
      </c>
      <c r="K193" s="60"/>
      <c r="L193" s="60"/>
      <c r="M193" s="59">
        <f t="shared" si="140"/>
        <v>300</v>
      </c>
      <c r="N193" s="60">
        <v>300</v>
      </c>
      <c r="O193" s="60"/>
      <c r="P193" s="60"/>
      <c r="Q193" s="59">
        <f t="shared" si="141"/>
        <v>300</v>
      </c>
      <c r="R193" s="60">
        <v>300</v>
      </c>
      <c r="S193" s="60">
        <v>235</v>
      </c>
      <c r="T193" s="60">
        <v>235</v>
      </c>
      <c r="U193" s="230">
        <f t="shared" si="142"/>
        <v>235</v>
      </c>
      <c r="V193" s="61">
        <v>235</v>
      </c>
      <c r="W193" s="61">
        <f t="shared" si="146"/>
        <v>2805.5</v>
      </c>
      <c r="X193" s="61">
        <f>H193-T193-144.5</f>
        <v>2805.5</v>
      </c>
      <c r="Y193" s="62"/>
      <c r="Z193" s="62"/>
      <c r="AA193" s="66"/>
      <c r="AB193" s="66"/>
      <c r="AC193" s="66">
        <f t="shared" si="143"/>
        <v>2805.5</v>
      </c>
      <c r="AD193" s="66">
        <f t="shared" si="144"/>
        <v>2805.5</v>
      </c>
      <c r="AE193" s="62"/>
      <c r="AF193" s="62"/>
      <c r="AG193" s="311" t="str">
        <f t="shared" ref="AG193" si="147">$AG$188</f>
        <v>TT dứt điểm</v>
      </c>
      <c r="AH193" s="227"/>
      <c r="AI193" s="227"/>
      <c r="AJ193" s="227"/>
      <c r="AK193" s="227"/>
    </row>
    <row r="194" spans="1:37 16384:16384" s="228" customFormat="1" ht="47.25" customHeight="1">
      <c r="A194" s="207">
        <v>7</v>
      </c>
      <c r="B194" s="208" t="s">
        <v>317</v>
      </c>
      <c r="C194" s="209" t="s">
        <v>318</v>
      </c>
      <c r="D194" s="209" t="s">
        <v>319</v>
      </c>
      <c r="E194" s="209" t="s">
        <v>299</v>
      </c>
      <c r="F194" s="67"/>
      <c r="G194" s="47">
        <v>2500</v>
      </c>
      <c r="H194" s="47">
        <v>2485</v>
      </c>
      <c r="I194" s="59">
        <f t="shared" si="145"/>
        <v>2500</v>
      </c>
      <c r="J194" s="60">
        <f t="shared" si="145"/>
        <v>2485</v>
      </c>
      <c r="K194" s="60"/>
      <c r="L194" s="60"/>
      <c r="M194" s="59">
        <f t="shared" si="140"/>
        <v>200</v>
      </c>
      <c r="N194" s="60">
        <v>200</v>
      </c>
      <c r="O194" s="60"/>
      <c r="P194" s="60"/>
      <c r="Q194" s="59">
        <f t="shared" si="141"/>
        <v>200</v>
      </c>
      <c r="R194" s="60">
        <v>200</v>
      </c>
      <c r="S194" s="60">
        <v>84</v>
      </c>
      <c r="T194" s="60">
        <v>84</v>
      </c>
      <c r="U194" s="230">
        <f t="shared" si="142"/>
        <v>84</v>
      </c>
      <c r="V194" s="61">
        <v>84</v>
      </c>
      <c r="W194" s="61">
        <f t="shared" si="146"/>
        <v>2041</v>
      </c>
      <c r="X194" s="61">
        <f>J194-T194-360</f>
        <v>2041</v>
      </c>
      <c r="Y194" s="62"/>
      <c r="Z194" s="62"/>
      <c r="AA194" s="66"/>
      <c r="AB194" s="66"/>
      <c r="AC194" s="66">
        <f t="shared" si="143"/>
        <v>2041</v>
      </c>
      <c r="AD194" s="66">
        <f t="shared" si="144"/>
        <v>2041</v>
      </c>
      <c r="AE194" s="62"/>
      <c r="AF194" s="62"/>
      <c r="AG194" s="308"/>
      <c r="AH194" s="227"/>
      <c r="AI194" s="227"/>
      <c r="AJ194" s="227"/>
      <c r="AK194" s="227"/>
    </row>
    <row r="195" spans="1:37 16384:16384" s="231" customFormat="1" ht="47.25" customHeight="1">
      <c r="A195" s="207">
        <v>8</v>
      </c>
      <c r="B195" s="208" t="s">
        <v>320</v>
      </c>
      <c r="C195" s="209" t="s">
        <v>304</v>
      </c>
      <c r="D195" s="209" t="s">
        <v>321</v>
      </c>
      <c r="E195" s="209" t="s">
        <v>299</v>
      </c>
      <c r="F195" s="67"/>
      <c r="G195" s="47">
        <v>3500</v>
      </c>
      <c r="H195" s="47">
        <v>3482</v>
      </c>
      <c r="I195" s="59">
        <f t="shared" si="145"/>
        <v>3500</v>
      </c>
      <c r="J195" s="60">
        <f t="shared" si="145"/>
        <v>3482</v>
      </c>
      <c r="K195" s="60"/>
      <c r="L195" s="60"/>
      <c r="M195" s="59">
        <f t="shared" si="140"/>
        <v>300</v>
      </c>
      <c r="N195" s="60">
        <v>300</v>
      </c>
      <c r="O195" s="60"/>
      <c r="P195" s="60"/>
      <c r="Q195" s="59">
        <f t="shared" si="141"/>
        <v>300</v>
      </c>
      <c r="R195" s="60">
        <v>300</v>
      </c>
      <c r="S195" s="60">
        <v>160</v>
      </c>
      <c r="T195" s="60">
        <v>160</v>
      </c>
      <c r="U195" s="230">
        <f t="shared" si="142"/>
        <v>160</v>
      </c>
      <c r="V195" s="61">
        <v>160</v>
      </c>
      <c r="W195" s="61">
        <f t="shared" si="146"/>
        <v>2850.2</v>
      </c>
      <c r="X195" s="61">
        <f>H195-T195-471.8</f>
        <v>2850.2</v>
      </c>
      <c r="Y195" s="62"/>
      <c r="Z195" s="62"/>
      <c r="AA195" s="66"/>
      <c r="AB195" s="66"/>
      <c r="AC195" s="66">
        <f t="shared" si="143"/>
        <v>2850.2</v>
      </c>
      <c r="AD195" s="66">
        <f t="shared" si="144"/>
        <v>2850.2</v>
      </c>
      <c r="AE195" s="62"/>
      <c r="AF195" s="62"/>
      <c r="AG195" s="308"/>
    </row>
    <row r="196" spans="1:37 16384:16384" s="231" customFormat="1" ht="47.25" customHeight="1">
      <c r="A196" s="207">
        <v>9</v>
      </c>
      <c r="B196" s="208" t="s">
        <v>322</v>
      </c>
      <c r="C196" s="209" t="s">
        <v>298</v>
      </c>
      <c r="D196" s="209" t="s">
        <v>323</v>
      </c>
      <c r="E196" s="209" t="s">
        <v>299</v>
      </c>
      <c r="F196" s="67"/>
      <c r="G196" s="47">
        <v>5000</v>
      </c>
      <c r="H196" s="47">
        <v>4975</v>
      </c>
      <c r="I196" s="59">
        <f t="shared" si="145"/>
        <v>5000</v>
      </c>
      <c r="J196" s="60">
        <f t="shared" si="145"/>
        <v>4975</v>
      </c>
      <c r="K196" s="232"/>
      <c r="L196" s="232"/>
      <c r="M196" s="59">
        <f t="shared" si="140"/>
        <v>500</v>
      </c>
      <c r="N196" s="60">
        <v>500</v>
      </c>
      <c r="O196" s="232"/>
      <c r="P196" s="232"/>
      <c r="Q196" s="59">
        <f t="shared" si="141"/>
        <v>500</v>
      </c>
      <c r="R196" s="60">
        <v>500</v>
      </c>
      <c r="S196" s="232">
        <v>170</v>
      </c>
      <c r="T196" s="232">
        <v>170</v>
      </c>
      <c r="U196" s="230">
        <f t="shared" si="142"/>
        <v>170</v>
      </c>
      <c r="V196" s="61">
        <v>170</v>
      </c>
      <c r="W196" s="61">
        <f t="shared" si="146"/>
        <v>3793.3</v>
      </c>
      <c r="X196" s="61">
        <f>4450-T196-486.7</f>
        <v>3793.3</v>
      </c>
      <c r="Y196" s="233"/>
      <c r="Z196" s="233"/>
      <c r="AA196" s="234"/>
      <c r="AB196" s="234"/>
      <c r="AC196" s="66">
        <f t="shared" si="143"/>
        <v>3793.3</v>
      </c>
      <c r="AD196" s="66">
        <f t="shared" si="144"/>
        <v>3793.3</v>
      </c>
      <c r="AE196" s="233"/>
      <c r="AF196" s="233"/>
      <c r="AG196" s="309"/>
    </row>
    <row r="197" spans="1:37 16384:16384" s="242" customFormat="1" ht="34.5">
      <c r="A197" s="235"/>
      <c r="B197" s="225" t="s">
        <v>324</v>
      </c>
      <c r="C197" s="236"/>
      <c r="D197" s="236"/>
      <c r="E197" s="236"/>
      <c r="F197" s="79"/>
      <c r="G197" s="237">
        <f>SUM(G198:G200)</f>
        <v>29290</v>
      </c>
      <c r="H197" s="237">
        <f t="shared" ref="H197:AD197" si="148">SUM(H198:H200)</f>
        <v>28169.5</v>
      </c>
      <c r="I197" s="237">
        <f t="shared" si="148"/>
        <v>26490</v>
      </c>
      <c r="J197" s="237">
        <f t="shared" si="148"/>
        <v>25542</v>
      </c>
      <c r="K197" s="237">
        <f t="shared" si="148"/>
        <v>0</v>
      </c>
      <c r="L197" s="237">
        <f t="shared" si="148"/>
        <v>0</v>
      </c>
      <c r="M197" s="237">
        <f t="shared" si="148"/>
        <v>0</v>
      </c>
      <c r="N197" s="237">
        <f t="shared" si="148"/>
        <v>0</v>
      </c>
      <c r="O197" s="237">
        <f t="shared" si="148"/>
        <v>0</v>
      </c>
      <c r="P197" s="237">
        <f t="shared" si="148"/>
        <v>0</v>
      </c>
      <c r="Q197" s="237">
        <f t="shared" si="148"/>
        <v>0</v>
      </c>
      <c r="R197" s="237">
        <f t="shared" si="148"/>
        <v>0</v>
      </c>
      <c r="S197" s="237">
        <f t="shared" si="148"/>
        <v>0</v>
      </c>
      <c r="T197" s="237">
        <f t="shared" si="148"/>
        <v>0</v>
      </c>
      <c r="U197" s="238">
        <f t="shared" si="148"/>
        <v>0</v>
      </c>
      <c r="V197" s="238">
        <f t="shared" si="148"/>
        <v>0</v>
      </c>
      <c r="W197" s="239">
        <f t="shared" si="148"/>
        <v>1869</v>
      </c>
      <c r="X197" s="239">
        <f t="shared" si="148"/>
        <v>1869</v>
      </c>
      <c r="Y197" s="237">
        <f t="shared" si="148"/>
        <v>0</v>
      </c>
      <c r="Z197" s="237">
        <f t="shared" si="148"/>
        <v>0</v>
      </c>
      <c r="AA197" s="240">
        <f>SUM(AA198:AA200)</f>
        <v>12959</v>
      </c>
      <c r="AB197" s="240">
        <f t="shared" si="148"/>
        <v>0</v>
      </c>
      <c r="AC197" s="240">
        <f>SUM(AC198:AC200)</f>
        <v>14828</v>
      </c>
      <c r="AD197" s="240">
        <f t="shared" si="148"/>
        <v>14828</v>
      </c>
      <c r="AE197" s="237"/>
      <c r="AF197" s="237"/>
      <c r="AG197" s="241"/>
      <c r="AK197" s="243"/>
    </row>
    <row r="198" spans="1:37 16384:16384" s="228" customFormat="1" ht="67.7" customHeight="1">
      <c r="A198" s="207">
        <v>1</v>
      </c>
      <c r="B198" s="208" t="s">
        <v>297</v>
      </c>
      <c r="C198" s="209" t="s">
        <v>298</v>
      </c>
      <c r="D198" s="209" t="s">
        <v>363</v>
      </c>
      <c r="E198" s="209" t="s">
        <v>299</v>
      </c>
      <c r="F198" s="67"/>
      <c r="G198" s="47">
        <v>14990</v>
      </c>
      <c r="H198" s="47">
        <v>14900</v>
      </c>
      <c r="I198" s="59">
        <v>14990</v>
      </c>
      <c r="J198" s="60">
        <v>14900</v>
      </c>
      <c r="K198" s="60"/>
      <c r="L198" s="60"/>
      <c r="M198" s="59"/>
      <c r="N198" s="60"/>
      <c r="O198" s="60"/>
      <c r="P198" s="60"/>
      <c r="Q198" s="59"/>
      <c r="R198" s="60"/>
      <c r="S198" s="60">
        <v>0</v>
      </c>
      <c r="T198" s="60">
        <v>0</v>
      </c>
      <c r="U198" s="244">
        <f>V198</f>
        <v>0</v>
      </c>
      <c r="V198" s="62">
        <v>0</v>
      </c>
      <c r="W198" s="61">
        <f>X198</f>
        <v>669</v>
      </c>
      <c r="X198" s="61">
        <v>669</v>
      </c>
      <c r="Y198" s="62"/>
      <c r="Z198" s="62"/>
      <c r="AA198" s="245">
        <v>6831</v>
      </c>
      <c r="AB198" s="66"/>
      <c r="AC198" s="66">
        <f>AA198+W198</f>
        <v>7500</v>
      </c>
      <c r="AD198" s="66">
        <f>AA198+X198</f>
        <v>7500</v>
      </c>
      <c r="AE198" s="62"/>
      <c r="AF198" s="62"/>
      <c r="AG198" s="304" t="s">
        <v>361</v>
      </c>
      <c r="AH198" s="227"/>
      <c r="AI198" s="227"/>
      <c r="AJ198" s="227"/>
      <c r="AK198" s="227"/>
    </row>
    <row r="199" spans="1:37 16384:16384" s="231" customFormat="1" ht="96" customHeight="1">
      <c r="A199" s="232">
        <v>2</v>
      </c>
      <c r="B199" s="208" t="s">
        <v>325</v>
      </c>
      <c r="C199" s="209" t="s">
        <v>326</v>
      </c>
      <c r="D199" s="209" t="s">
        <v>362</v>
      </c>
      <c r="E199" s="209" t="s">
        <v>155</v>
      </c>
      <c r="F199" s="67"/>
      <c r="G199" s="47">
        <v>11500</v>
      </c>
      <c r="H199" s="47">
        <v>10642</v>
      </c>
      <c r="I199" s="47">
        <v>11500</v>
      </c>
      <c r="J199" s="47">
        <v>10642</v>
      </c>
      <c r="K199" s="232"/>
      <c r="L199" s="232"/>
      <c r="M199" s="232"/>
      <c r="N199" s="232"/>
      <c r="O199" s="232"/>
      <c r="P199" s="232"/>
      <c r="Q199" s="232"/>
      <c r="R199" s="232"/>
      <c r="S199" s="232"/>
      <c r="T199" s="232"/>
      <c r="U199" s="244">
        <f t="shared" ref="U199:U200" si="149">V199</f>
        <v>0</v>
      </c>
      <c r="V199" s="233">
        <v>0</v>
      </c>
      <c r="W199" s="246">
        <f>+X199</f>
        <v>1000</v>
      </c>
      <c r="X199" s="247">
        <v>1000</v>
      </c>
      <c r="Y199" s="233"/>
      <c r="Z199" s="233"/>
      <c r="AA199" s="245">
        <v>5000</v>
      </c>
      <c r="AB199" s="234"/>
      <c r="AC199" s="247">
        <f>AA199+W199</f>
        <v>6000</v>
      </c>
      <c r="AD199" s="247">
        <f>AA199+X199</f>
        <v>6000</v>
      </c>
      <c r="AE199" s="233"/>
      <c r="AF199" s="233"/>
      <c r="AG199" s="306"/>
    </row>
    <row r="200" spans="1:37 16384:16384" s="15" customFormat="1" ht="33">
      <c r="A200" s="125">
        <v>3</v>
      </c>
      <c r="B200" s="208" t="s">
        <v>344</v>
      </c>
      <c r="C200" s="209" t="s">
        <v>326</v>
      </c>
      <c r="D200" s="5"/>
      <c r="E200" s="209" t="s">
        <v>155</v>
      </c>
      <c r="F200" s="67"/>
      <c r="G200" s="47">
        <v>2800</v>
      </c>
      <c r="H200" s="47">
        <v>2627.5</v>
      </c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21"/>
      <c r="T200" s="21"/>
      <c r="U200" s="244">
        <f t="shared" si="149"/>
        <v>0</v>
      </c>
      <c r="V200" s="34">
        <v>0</v>
      </c>
      <c r="W200" s="246">
        <f>+X200</f>
        <v>200</v>
      </c>
      <c r="X200" s="247">
        <v>200</v>
      </c>
      <c r="Y200" s="34"/>
      <c r="Z200" s="34"/>
      <c r="AA200" s="245">
        <v>1128</v>
      </c>
      <c r="AB200" s="33"/>
      <c r="AC200" s="247">
        <f>AA200+W200</f>
        <v>1328</v>
      </c>
      <c r="AD200" s="247">
        <f>AA200+X200</f>
        <v>1328</v>
      </c>
      <c r="AE200" s="34"/>
      <c r="AF200" s="34"/>
      <c r="AG200" s="305"/>
      <c r="AH200" s="14"/>
      <c r="AI200" s="14"/>
      <c r="AJ200" s="14"/>
    </row>
    <row r="201" spans="1:37 16384:16384" s="258" customFormat="1" ht="27" customHeight="1">
      <c r="A201" s="248"/>
      <c r="B201" s="249" t="s">
        <v>64</v>
      </c>
      <c r="C201" s="236"/>
      <c r="D201" s="119"/>
      <c r="E201" s="236"/>
      <c r="F201" s="119"/>
      <c r="G201" s="250"/>
      <c r="H201" s="250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251"/>
      <c r="T201" s="251"/>
      <c r="U201" s="251"/>
      <c r="V201" s="251"/>
      <c r="W201" s="239">
        <v>12959</v>
      </c>
      <c r="X201" s="252">
        <v>12959</v>
      </c>
      <c r="Y201" s="36"/>
      <c r="Z201" s="36"/>
      <c r="AA201" s="253"/>
      <c r="AB201" s="254">
        <v>12959</v>
      </c>
      <c r="AC201" s="255">
        <f>AD201</f>
        <v>0</v>
      </c>
      <c r="AD201" s="255">
        <f>X201-AB201</f>
        <v>0</v>
      </c>
      <c r="AE201" s="36"/>
      <c r="AF201" s="36"/>
      <c r="AG201" s="256"/>
      <c r="AH201" s="257"/>
      <c r="AI201" s="257"/>
      <c r="AJ201" s="257"/>
      <c r="AK201" s="257"/>
      <c r="XFD201" s="258">
        <f>SUM(A201:XFC201)</f>
        <v>38877</v>
      </c>
    </row>
    <row r="202" spans="1:37 16384:16384" s="15" customFormat="1" ht="22.7" customHeight="1">
      <c r="A202" s="259"/>
      <c r="B202" s="260"/>
      <c r="C202" s="261"/>
      <c r="D202" s="261"/>
      <c r="E202" s="261"/>
      <c r="F202" s="261"/>
      <c r="G202" s="262"/>
      <c r="H202" s="262"/>
      <c r="I202" s="262"/>
      <c r="J202" s="262"/>
      <c r="K202" s="262"/>
      <c r="L202" s="262"/>
      <c r="M202" s="262"/>
      <c r="N202" s="262"/>
      <c r="O202" s="262"/>
      <c r="P202" s="262"/>
      <c r="Q202" s="262"/>
      <c r="R202" s="262"/>
      <c r="S202" s="263"/>
      <c r="T202" s="263"/>
      <c r="U202" s="262"/>
      <c r="V202" s="262"/>
      <c r="W202" s="263"/>
      <c r="X202" s="263"/>
      <c r="Y202" s="262"/>
      <c r="Z202" s="262"/>
      <c r="AA202" s="262"/>
      <c r="AB202" s="262"/>
      <c r="AC202" s="262"/>
      <c r="AD202" s="262"/>
      <c r="AE202" s="262"/>
      <c r="AF202" s="262"/>
      <c r="AG202" s="14"/>
      <c r="AH202" s="14"/>
      <c r="AI202" s="14"/>
      <c r="AJ202" s="14"/>
      <c r="AK202" s="14"/>
    </row>
    <row r="203" spans="1:37 16384:16384">
      <c r="A203" s="264"/>
      <c r="B203" s="264"/>
      <c r="C203" s="265"/>
      <c r="D203" s="265"/>
      <c r="E203" s="265"/>
      <c r="F203" s="87"/>
      <c r="G203" s="264"/>
      <c r="H203" s="264"/>
      <c r="I203" s="264"/>
      <c r="J203" s="264"/>
      <c r="K203" s="264"/>
      <c r="L203" s="264"/>
      <c r="M203" s="264"/>
      <c r="N203" s="264"/>
      <c r="O203" s="264"/>
      <c r="P203" s="264"/>
      <c r="Q203" s="264"/>
      <c r="R203" s="264"/>
      <c r="S203" s="266"/>
      <c r="T203" s="266"/>
      <c r="U203" s="264"/>
      <c r="V203" s="264"/>
      <c r="W203" s="266"/>
      <c r="X203" s="266"/>
      <c r="Y203" s="264"/>
      <c r="Z203" s="264"/>
      <c r="AA203" s="264"/>
      <c r="AB203" s="264"/>
      <c r="AC203" s="264"/>
      <c r="AD203" s="264"/>
      <c r="AE203" s="264"/>
      <c r="AF203" s="264"/>
      <c r="AG203" s="87"/>
      <c r="AH203" s="87"/>
      <c r="AI203" s="87"/>
      <c r="AJ203" s="87"/>
      <c r="AK203" s="87"/>
    </row>
    <row r="204" spans="1:37 16384:16384">
      <c r="A204" s="264"/>
      <c r="B204" s="264"/>
      <c r="C204" s="265"/>
      <c r="D204" s="265"/>
      <c r="E204" s="265"/>
      <c r="F204" s="87"/>
      <c r="G204" s="264"/>
      <c r="H204" s="264"/>
      <c r="I204" s="264"/>
      <c r="J204" s="264"/>
      <c r="K204" s="264"/>
      <c r="L204" s="264"/>
      <c r="M204" s="264"/>
      <c r="N204" s="264"/>
      <c r="O204" s="264"/>
      <c r="P204" s="264"/>
      <c r="Q204" s="264"/>
      <c r="R204" s="264"/>
      <c r="S204" s="266"/>
      <c r="T204" s="266"/>
      <c r="U204" s="264"/>
      <c r="V204" s="264"/>
      <c r="W204" s="266"/>
      <c r="X204" s="266"/>
      <c r="Y204" s="264"/>
      <c r="Z204" s="264"/>
      <c r="AA204" s="264"/>
      <c r="AB204" s="264"/>
      <c r="AC204" s="264"/>
      <c r="AD204" s="264"/>
      <c r="AE204" s="264"/>
      <c r="AF204" s="264"/>
      <c r="AG204" s="87"/>
      <c r="AH204" s="87"/>
      <c r="AI204" s="87"/>
      <c r="AJ204" s="87"/>
      <c r="AK204" s="87"/>
    </row>
    <row r="205" spans="1:37 16384:16384">
      <c r="A205" s="264"/>
      <c r="B205" s="264"/>
      <c r="C205" s="265"/>
      <c r="D205" s="265"/>
      <c r="E205" s="265"/>
      <c r="F205" s="87"/>
      <c r="G205" s="264"/>
      <c r="H205" s="264"/>
      <c r="I205" s="264"/>
      <c r="J205" s="264"/>
      <c r="K205" s="264"/>
      <c r="L205" s="264"/>
      <c r="M205" s="264"/>
      <c r="N205" s="264"/>
      <c r="O205" s="264"/>
      <c r="P205" s="264"/>
      <c r="Q205" s="264"/>
      <c r="R205" s="264"/>
      <c r="S205" s="266"/>
      <c r="T205" s="266"/>
      <c r="U205" s="264"/>
      <c r="V205" s="264"/>
      <c r="W205" s="266"/>
      <c r="X205" s="266"/>
      <c r="Y205" s="264"/>
      <c r="Z205" s="264"/>
      <c r="AA205" s="264"/>
      <c r="AB205" s="264"/>
      <c r="AC205" s="264"/>
      <c r="AD205" s="264"/>
      <c r="AE205" s="264"/>
      <c r="AF205" s="264"/>
      <c r="AG205" s="87"/>
      <c r="AH205" s="87"/>
      <c r="AI205" s="87"/>
      <c r="AJ205" s="87"/>
      <c r="AK205" s="87"/>
    </row>
    <row r="206" spans="1:37 16384:16384">
      <c r="A206" s="264"/>
      <c r="B206" s="264"/>
      <c r="C206" s="265"/>
      <c r="D206" s="265"/>
      <c r="E206" s="265"/>
      <c r="F206" s="87"/>
      <c r="G206" s="264"/>
      <c r="H206" s="264"/>
      <c r="I206" s="264"/>
      <c r="J206" s="264"/>
      <c r="K206" s="264"/>
      <c r="L206" s="264"/>
      <c r="M206" s="264"/>
      <c r="N206" s="264"/>
      <c r="O206" s="264"/>
      <c r="P206" s="264"/>
      <c r="Q206" s="264"/>
      <c r="R206" s="264"/>
      <c r="S206" s="266"/>
      <c r="T206" s="266"/>
      <c r="U206" s="264"/>
      <c r="V206" s="264"/>
      <c r="W206" s="266"/>
      <c r="X206" s="266"/>
      <c r="Y206" s="264"/>
      <c r="Z206" s="264"/>
      <c r="AA206" s="264"/>
      <c r="AB206" s="264"/>
      <c r="AC206" s="264"/>
      <c r="AD206" s="264"/>
      <c r="AE206" s="264"/>
      <c r="AF206" s="264"/>
      <c r="AG206" s="87"/>
      <c r="AH206" s="87"/>
      <c r="AI206" s="87"/>
      <c r="AJ206" s="87"/>
      <c r="AK206" s="87"/>
    </row>
    <row r="207" spans="1:37 16384:16384">
      <c r="A207" s="264"/>
      <c r="B207" s="264"/>
      <c r="C207" s="265"/>
      <c r="D207" s="265"/>
      <c r="E207" s="265"/>
      <c r="F207" s="87"/>
      <c r="G207" s="264"/>
      <c r="H207" s="264"/>
      <c r="I207" s="264"/>
      <c r="J207" s="264"/>
      <c r="K207" s="264"/>
      <c r="L207" s="264"/>
      <c r="M207" s="264"/>
      <c r="N207" s="264"/>
      <c r="O207" s="264"/>
      <c r="P207" s="264"/>
      <c r="Q207" s="264"/>
      <c r="R207" s="264"/>
      <c r="S207" s="266"/>
      <c r="T207" s="266"/>
      <c r="U207" s="264"/>
      <c r="V207" s="264"/>
      <c r="W207" s="266"/>
      <c r="X207" s="266"/>
      <c r="Y207" s="264"/>
      <c r="Z207" s="264"/>
      <c r="AA207" s="264"/>
      <c r="AB207" s="264"/>
      <c r="AC207" s="264"/>
      <c r="AD207" s="264"/>
      <c r="AE207" s="264"/>
      <c r="AF207" s="264"/>
      <c r="AG207" s="87"/>
      <c r="AH207" s="87"/>
      <c r="AI207" s="87"/>
      <c r="AJ207" s="87"/>
      <c r="AK207" s="87"/>
    </row>
    <row r="208" spans="1:37 16384:16384">
      <c r="A208" s="264"/>
      <c r="B208" s="264"/>
      <c r="C208" s="265"/>
      <c r="D208" s="265"/>
      <c r="E208" s="265"/>
      <c r="F208" s="87"/>
      <c r="G208" s="264"/>
      <c r="H208" s="264"/>
      <c r="I208" s="264"/>
      <c r="J208" s="264"/>
      <c r="K208" s="264"/>
      <c r="L208" s="264"/>
      <c r="M208" s="264"/>
      <c r="N208" s="264"/>
      <c r="O208" s="264"/>
      <c r="P208" s="264"/>
      <c r="Q208" s="264"/>
      <c r="R208" s="264"/>
      <c r="S208" s="266"/>
      <c r="T208" s="266"/>
      <c r="U208" s="264"/>
      <c r="V208" s="264"/>
      <c r="W208" s="266"/>
      <c r="X208" s="266"/>
      <c r="Y208" s="264"/>
      <c r="Z208" s="264"/>
      <c r="AA208" s="264"/>
      <c r="AB208" s="264"/>
      <c r="AC208" s="264"/>
      <c r="AD208" s="264"/>
      <c r="AE208" s="264"/>
      <c r="AF208" s="264"/>
      <c r="AG208" s="87"/>
      <c r="AH208" s="87"/>
      <c r="AI208" s="87"/>
      <c r="AJ208" s="87"/>
      <c r="AK208" s="87"/>
    </row>
    <row r="209" spans="1:37">
      <c r="A209" s="264"/>
      <c r="B209" s="264"/>
      <c r="C209" s="265"/>
      <c r="D209" s="265"/>
      <c r="E209" s="265"/>
      <c r="F209" s="87"/>
      <c r="G209" s="264"/>
      <c r="H209" s="264"/>
      <c r="I209" s="264"/>
      <c r="J209" s="264"/>
      <c r="K209" s="264"/>
      <c r="L209" s="264"/>
      <c r="M209" s="264"/>
      <c r="N209" s="264"/>
      <c r="O209" s="264"/>
      <c r="P209" s="264"/>
      <c r="Q209" s="264"/>
      <c r="R209" s="264"/>
      <c r="S209" s="266"/>
      <c r="T209" s="266"/>
      <c r="U209" s="264"/>
      <c r="V209" s="264"/>
      <c r="W209" s="266"/>
      <c r="X209" s="266"/>
      <c r="Y209" s="264"/>
      <c r="Z209" s="264"/>
      <c r="AA209" s="264"/>
      <c r="AB209" s="264"/>
      <c r="AC209" s="264"/>
      <c r="AD209" s="264"/>
      <c r="AE209" s="264"/>
      <c r="AF209" s="264"/>
      <c r="AG209" s="87"/>
      <c r="AH209" s="87"/>
      <c r="AI209" s="87"/>
      <c r="AJ209" s="87"/>
      <c r="AK209" s="87"/>
    </row>
    <row r="210" spans="1:37">
      <c r="A210" s="264"/>
      <c r="B210" s="264"/>
      <c r="C210" s="265"/>
      <c r="D210" s="265"/>
      <c r="E210" s="265"/>
      <c r="F210" s="87"/>
      <c r="G210" s="264"/>
      <c r="H210" s="264"/>
      <c r="I210" s="264"/>
      <c r="J210" s="264"/>
      <c r="K210" s="264"/>
      <c r="L210" s="264"/>
      <c r="M210" s="264"/>
      <c r="N210" s="264"/>
      <c r="O210" s="264"/>
      <c r="P210" s="264"/>
      <c r="Q210" s="264"/>
      <c r="R210" s="264"/>
      <c r="S210" s="266"/>
      <c r="T210" s="266"/>
      <c r="U210" s="264"/>
      <c r="V210" s="264"/>
      <c r="W210" s="266"/>
      <c r="X210" s="266"/>
      <c r="Y210" s="264"/>
      <c r="Z210" s="264"/>
      <c r="AA210" s="264"/>
      <c r="AB210" s="264"/>
      <c r="AC210" s="264"/>
      <c r="AD210" s="264"/>
      <c r="AE210" s="264"/>
      <c r="AF210" s="264"/>
      <c r="AG210" s="87"/>
      <c r="AH210" s="87"/>
      <c r="AI210" s="87"/>
      <c r="AJ210" s="87"/>
      <c r="AK210" s="87"/>
    </row>
    <row r="211" spans="1:37">
      <c r="A211" s="264"/>
      <c r="B211" s="264"/>
      <c r="C211" s="265"/>
      <c r="D211" s="265"/>
      <c r="E211" s="265"/>
      <c r="F211" s="87"/>
      <c r="G211" s="264"/>
      <c r="H211" s="264"/>
      <c r="I211" s="264"/>
      <c r="J211" s="264"/>
      <c r="K211" s="264"/>
      <c r="L211" s="264"/>
      <c r="M211" s="264"/>
      <c r="N211" s="264"/>
      <c r="O211" s="264"/>
      <c r="P211" s="264"/>
      <c r="Q211" s="264"/>
      <c r="R211" s="264"/>
      <c r="S211" s="266"/>
      <c r="T211" s="266"/>
      <c r="U211" s="264"/>
      <c r="V211" s="264"/>
      <c r="W211" s="266"/>
      <c r="X211" s="266"/>
      <c r="Y211" s="264"/>
      <c r="Z211" s="264"/>
      <c r="AA211" s="264"/>
      <c r="AB211" s="264"/>
      <c r="AC211" s="264"/>
      <c r="AD211" s="264"/>
      <c r="AE211" s="264"/>
      <c r="AF211" s="264"/>
      <c r="AG211" s="87"/>
      <c r="AH211" s="87"/>
      <c r="AI211" s="87"/>
      <c r="AJ211" s="87"/>
      <c r="AK211" s="87"/>
    </row>
    <row r="212" spans="1:37">
      <c r="A212" s="264"/>
      <c r="B212" s="264"/>
      <c r="C212" s="265"/>
      <c r="D212" s="265"/>
      <c r="E212" s="265"/>
      <c r="F212" s="87"/>
      <c r="G212" s="264"/>
      <c r="H212" s="264"/>
      <c r="I212" s="264"/>
      <c r="J212" s="264"/>
      <c r="K212" s="264"/>
      <c r="L212" s="264"/>
      <c r="M212" s="264"/>
      <c r="N212" s="264"/>
      <c r="O212" s="264"/>
      <c r="P212" s="264"/>
      <c r="Q212" s="264"/>
      <c r="R212" s="264"/>
      <c r="S212" s="266"/>
      <c r="T212" s="266"/>
      <c r="U212" s="264"/>
      <c r="V212" s="264"/>
      <c r="W212" s="266"/>
      <c r="X212" s="266"/>
      <c r="Y212" s="264"/>
      <c r="Z212" s="264"/>
      <c r="AA212" s="264"/>
      <c r="AB212" s="264"/>
      <c r="AC212" s="264"/>
      <c r="AD212" s="264"/>
      <c r="AE212" s="264"/>
      <c r="AF212" s="264"/>
      <c r="AG212" s="87"/>
      <c r="AH212" s="87"/>
      <c r="AI212" s="87"/>
      <c r="AJ212" s="87"/>
      <c r="AK212" s="87"/>
    </row>
    <row r="213" spans="1:37">
      <c r="A213" s="264"/>
      <c r="B213" s="264"/>
      <c r="C213" s="265"/>
      <c r="D213" s="265"/>
      <c r="E213" s="265"/>
      <c r="F213" s="87"/>
      <c r="G213" s="264"/>
      <c r="H213" s="264"/>
      <c r="I213" s="264"/>
      <c r="J213" s="264"/>
      <c r="K213" s="264"/>
      <c r="L213" s="264"/>
      <c r="M213" s="264"/>
      <c r="N213" s="264"/>
      <c r="O213" s="264"/>
      <c r="P213" s="264"/>
      <c r="Q213" s="264"/>
      <c r="R213" s="264"/>
      <c r="S213" s="266"/>
      <c r="T213" s="266"/>
      <c r="U213" s="264"/>
      <c r="V213" s="264"/>
      <c r="W213" s="266"/>
      <c r="X213" s="266"/>
      <c r="Y213" s="264"/>
      <c r="Z213" s="264"/>
      <c r="AA213" s="264"/>
      <c r="AB213" s="264"/>
      <c r="AC213" s="264"/>
      <c r="AD213" s="264"/>
      <c r="AE213" s="264"/>
      <c r="AF213" s="264"/>
      <c r="AG213" s="87"/>
      <c r="AH213" s="87"/>
      <c r="AI213" s="87"/>
      <c r="AJ213" s="87"/>
      <c r="AK213" s="87"/>
    </row>
    <row r="214" spans="1:37">
      <c r="A214" s="264"/>
      <c r="B214" s="264"/>
      <c r="C214" s="265"/>
      <c r="D214" s="265"/>
      <c r="E214" s="265"/>
      <c r="F214" s="87"/>
      <c r="G214" s="264"/>
      <c r="H214" s="264"/>
      <c r="I214" s="264"/>
      <c r="J214" s="264"/>
      <c r="K214" s="264"/>
      <c r="L214" s="264"/>
      <c r="M214" s="264"/>
      <c r="N214" s="264"/>
      <c r="O214" s="264"/>
      <c r="P214" s="264"/>
      <c r="Q214" s="264"/>
      <c r="R214" s="264"/>
      <c r="S214" s="266"/>
      <c r="T214" s="266"/>
      <c r="U214" s="264"/>
      <c r="V214" s="264"/>
      <c r="W214" s="266"/>
      <c r="X214" s="266"/>
      <c r="Y214" s="264"/>
      <c r="Z214" s="264"/>
      <c r="AA214" s="264"/>
      <c r="AB214" s="264"/>
      <c r="AC214" s="264"/>
      <c r="AD214" s="264"/>
      <c r="AE214" s="264"/>
      <c r="AF214" s="264"/>
      <c r="AG214" s="87"/>
      <c r="AH214" s="87"/>
      <c r="AI214" s="87"/>
      <c r="AJ214" s="87"/>
      <c r="AK214" s="87"/>
    </row>
    <row r="215" spans="1:37">
      <c r="A215" s="264"/>
      <c r="B215" s="264"/>
      <c r="C215" s="265"/>
      <c r="D215" s="265"/>
      <c r="E215" s="265"/>
      <c r="F215" s="87"/>
      <c r="G215" s="264"/>
      <c r="H215" s="264"/>
      <c r="I215" s="264"/>
      <c r="J215" s="264"/>
      <c r="K215" s="264"/>
      <c r="L215" s="264"/>
      <c r="M215" s="264"/>
      <c r="N215" s="264"/>
      <c r="O215" s="264"/>
      <c r="P215" s="264"/>
      <c r="Q215" s="264"/>
      <c r="R215" s="264"/>
      <c r="S215" s="266"/>
      <c r="T215" s="266"/>
      <c r="U215" s="264"/>
      <c r="V215" s="264"/>
      <c r="W215" s="266"/>
      <c r="X215" s="266"/>
      <c r="Y215" s="264"/>
      <c r="Z215" s="264"/>
      <c r="AA215" s="264"/>
      <c r="AB215" s="264"/>
      <c r="AC215" s="264"/>
      <c r="AD215" s="264"/>
      <c r="AE215" s="264"/>
      <c r="AF215" s="264"/>
      <c r="AG215" s="87"/>
      <c r="AH215" s="87"/>
      <c r="AI215" s="87"/>
      <c r="AJ215" s="87"/>
      <c r="AK215" s="87"/>
    </row>
    <row r="216" spans="1:37">
      <c r="A216" s="264"/>
      <c r="B216" s="264"/>
      <c r="C216" s="265"/>
      <c r="D216" s="265"/>
      <c r="E216" s="265"/>
      <c r="F216" s="87"/>
      <c r="G216" s="264"/>
      <c r="H216" s="264"/>
      <c r="I216" s="264"/>
      <c r="J216" s="264"/>
      <c r="K216" s="264"/>
      <c r="L216" s="264"/>
      <c r="M216" s="264"/>
      <c r="N216" s="264"/>
      <c r="O216" s="264"/>
      <c r="P216" s="264"/>
      <c r="Q216" s="264"/>
      <c r="R216" s="264"/>
      <c r="S216" s="266"/>
      <c r="T216" s="266"/>
      <c r="U216" s="264"/>
      <c r="V216" s="264"/>
      <c r="W216" s="266"/>
      <c r="X216" s="266"/>
      <c r="Y216" s="264"/>
      <c r="Z216" s="264"/>
      <c r="AA216" s="264"/>
      <c r="AB216" s="264"/>
      <c r="AC216" s="264"/>
      <c r="AD216" s="264"/>
      <c r="AE216" s="264"/>
      <c r="AF216" s="264"/>
      <c r="AG216" s="87"/>
      <c r="AH216" s="87"/>
      <c r="AI216" s="87"/>
      <c r="AJ216" s="87"/>
      <c r="AK216" s="87"/>
    </row>
    <row r="217" spans="1:37">
      <c r="A217" s="264"/>
      <c r="B217" s="264"/>
      <c r="C217" s="265"/>
      <c r="D217" s="265"/>
      <c r="E217" s="265"/>
      <c r="F217" s="87"/>
      <c r="G217" s="264"/>
      <c r="H217" s="264"/>
      <c r="I217" s="264"/>
      <c r="J217" s="264"/>
      <c r="K217" s="264"/>
      <c r="L217" s="264"/>
      <c r="M217" s="264"/>
      <c r="N217" s="264"/>
      <c r="O217" s="264"/>
      <c r="P217" s="264"/>
      <c r="Q217" s="264"/>
      <c r="R217" s="264"/>
      <c r="S217" s="266"/>
      <c r="T217" s="266"/>
      <c r="U217" s="264"/>
      <c r="V217" s="264"/>
      <c r="W217" s="266"/>
      <c r="X217" s="266"/>
      <c r="Y217" s="264"/>
      <c r="Z217" s="264"/>
      <c r="AA217" s="264"/>
      <c r="AB217" s="264"/>
      <c r="AC217" s="264"/>
      <c r="AD217" s="264"/>
      <c r="AE217" s="264"/>
      <c r="AF217" s="264"/>
      <c r="AG217" s="87"/>
      <c r="AH217" s="87"/>
      <c r="AI217" s="87"/>
      <c r="AJ217" s="87"/>
      <c r="AK217" s="87"/>
    </row>
    <row r="218" spans="1:37">
      <c r="A218" s="264"/>
      <c r="B218" s="264"/>
      <c r="C218" s="265"/>
      <c r="D218" s="265"/>
      <c r="E218" s="265"/>
      <c r="F218" s="87"/>
      <c r="G218" s="264"/>
      <c r="H218" s="264"/>
      <c r="I218" s="264"/>
      <c r="J218" s="264"/>
      <c r="K218" s="264"/>
      <c r="L218" s="264"/>
      <c r="M218" s="264"/>
      <c r="N218" s="264"/>
      <c r="O218" s="264"/>
      <c r="P218" s="264"/>
      <c r="Q218" s="264"/>
      <c r="R218" s="264"/>
      <c r="S218" s="266"/>
      <c r="T218" s="266"/>
      <c r="U218" s="264"/>
      <c r="V218" s="264"/>
      <c r="W218" s="264"/>
      <c r="X218" s="264"/>
      <c r="Y218" s="264"/>
      <c r="Z218" s="264"/>
      <c r="AA218" s="264"/>
      <c r="AB218" s="264"/>
      <c r="AC218" s="264"/>
      <c r="AD218" s="264"/>
      <c r="AE218" s="264"/>
      <c r="AF218" s="264"/>
      <c r="AG218" s="87"/>
      <c r="AH218" s="87"/>
      <c r="AI218" s="87"/>
      <c r="AJ218" s="87"/>
      <c r="AK218" s="87"/>
    </row>
    <row r="219" spans="1:37">
      <c r="A219" s="264"/>
      <c r="B219" s="264"/>
      <c r="C219" s="265"/>
      <c r="D219" s="265"/>
      <c r="E219" s="265"/>
      <c r="F219" s="87"/>
      <c r="G219" s="264"/>
      <c r="H219" s="264"/>
      <c r="I219" s="264"/>
      <c r="J219" s="264"/>
      <c r="K219" s="264"/>
      <c r="L219" s="264"/>
      <c r="M219" s="264"/>
      <c r="N219" s="264"/>
      <c r="O219" s="264"/>
      <c r="P219" s="264"/>
      <c r="Q219" s="264"/>
      <c r="R219" s="264"/>
      <c r="S219" s="266"/>
      <c r="T219" s="266"/>
      <c r="U219" s="264"/>
      <c r="V219" s="264"/>
      <c r="W219" s="264"/>
      <c r="X219" s="264"/>
      <c r="Y219" s="264"/>
      <c r="Z219" s="264"/>
      <c r="AA219" s="264"/>
      <c r="AB219" s="264"/>
      <c r="AC219" s="264"/>
      <c r="AD219" s="264"/>
      <c r="AE219" s="264"/>
      <c r="AF219" s="264"/>
      <c r="AG219" s="87"/>
      <c r="AH219" s="87"/>
      <c r="AI219" s="87"/>
      <c r="AJ219" s="87"/>
      <c r="AK219" s="87"/>
    </row>
    <row r="220" spans="1:37">
      <c r="A220" s="264"/>
      <c r="B220" s="264"/>
      <c r="C220" s="265"/>
      <c r="D220" s="265"/>
      <c r="E220" s="265"/>
      <c r="F220" s="87"/>
      <c r="G220" s="264"/>
      <c r="H220" s="264"/>
      <c r="I220" s="264"/>
      <c r="J220" s="264"/>
      <c r="K220" s="264"/>
      <c r="L220" s="264"/>
      <c r="M220" s="264"/>
      <c r="N220" s="264"/>
      <c r="O220" s="264"/>
      <c r="P220" s="264"/>
      <c r="Q220" s="264"/>
      <c r="R220" s="264"/>
      <c r="S220" s="266"/>
      <c r="T220" s="266"/>
      <c r="U220" s="264"/>
      <c r="V220" s="264"/>
      <c r="W220" s="264"/>
      <c r="X220" s="264"/>
      <c r="Y220" s="264"/>
      <c r="Z220" s="264"/>
      <c r="AA220" s="264"/>
      <c r="AB220" s="264"/>
      <c r="AC220" s="264"/>
      <c r="AD220" s="264"/>
      <c r="AE220" s="264"/>
      <c r="AF220" s="264"/>
      <c r="AG220" s="87"/>
      <c r="AH220" s="87"/>
      <c r="AI220" s="87"/>
      <c r="AJ220" s="87"/>
      <c r="AK220" s="87"/>
    </row>
    <row r="221" spans="1:37">
      <c r="A221" s="264"/>
      <c r="B221" s="264"/>
      <c r="C221" s="265"/>
      <c r="D221" s="265"/>
      <c r="E221" s="265"/>
      <c r="F221" s="87"/>
      <c r="G221" s="264"/>
      <c r="H221" s="264"/>
      <c r="I221" s="264"/>
      <c r="J221" s="264"/>
      <c r="K221" s="264"/>
      <c r="L221" s="264"/>
      <c r="M221" s="264"/>
      <c r="N221" s="264"/>
      <c r="O221" s="264"/>
      <c r="P221" s="264"/>
      <c r="Q221" s="264"/>
      <c r="R221" s="264"/>
      <c r="S221" s="266"/>
      <c r="T221" s="266"/>
      <c r="U221" s="264"/>
      <c r="V221" s="264"/>
      <c r="W221" s="264"/>
      <c r="X221" s="264"/>
      <c r="Y221" s="264"/>
      <c r="Z221" s="264"/>
      <c r="AA221" s="264"/>
      <c r="AB221" s="264"/>
      <c r="AC221" s="264"/>
      <c r="AD221" s="264"/>
      <c r="AE221" s="264"/>
      <c r="AF221" s="264"/>
      <c r="AG221" s="87"/>
      <c r="AH221" s="87"/>
      <c r="AI221" s="87"/>
      <c r="AJ221" s="87"/>
      <c r="AK221" s="87"/>
    </row>
    <row r="222" spans="1:37">
      <c r="A222" s="264"/>
      <c r="B222" s="264"/>
      <c r="C222" s="265"/>
      <c r="D222" s="265"/>
      <c r="E222" s="265"/>
      <c r="F222" s="87"/>
      <c r="G222" s="264"/>
      <c r="H222" s="264"/>
      <c r="I222" s="264"/>
      <c r="J222" s="264"/>
      <c r="K222" s="264"/>
      <c r="L222" s="264"/>
      <c r="M222" s="264"/>
      <c r="N222" s="264"/>
      <c r="O222" s="264"/>
      <c r="P222" s="264"/>
      <c r="Q222" s="264"/>
      <c r="R222" s="264"/>
      <c r="S222" s="266"/>
      <c r="T222" s="266"/>
      <c r="U222" s="264"/>
      <c r="V222" s="264"/>
      <c r="W222" s="264"/>
      <c r="X222" s="264"/>
      <c r="Y222" s="264"/>
      <c r="Z222" s="264"/>
      <c r="AA222" s="264"/>
      <c r="AB222" s="264"/>
      <c r="AC222" s="264"/>
      <c r="AD222" s="264"/>
      <c r="AE222" s="264"/>
      <c r="AF222" s="264"/>
      <c r="AG222" s="87"/>
      <c r="AH222" s="87"/>
      <c r="AI222" s="87"/>
      <c r="AJ222" s="87"/>
      <c r="AK222" s="87"/>
    </row>
    <row r="223" spans="1:37">
      <c r="A223" s="264"/>
      <c r="B223" s="264"/>
      <c r="C223" s="265"/>
      <c r="D223" s="265"/>
      <c r="E223" s="265"/>
      <c r="F223" s="87"/>
      <c r="G223" s="264"/>
      <c r="H223" s="264"/>
      <c r="I223" s="264"/>
      <c r="J223" s="264"/>
      <c r="K223" s="264"/>
      <c r="L223" s="264"/>
      <c r="M223" s="264"/>
      <c r="N223" s="264"/>
      <c r="O223" s="264"/>
      <c r="P223" s="264"/>
      <c r="Q223" s="264"/>
      <c r="R223" s="264"/>
      <c r="S223" s="266"/>
      <c r="T223" s="266"/>
      <c r="U223" s="264"/>
      <c r="V223" s="264"/>
      <c r="W223" s="264"/>
      <c r="X223" s="264"/>
      <c r="Y223" s="264"/>
      <c r="Z223" s="264"/>
      <c r="AA223" s="264"/>
      <c r="AB223" s="264"/>
      <c r="AC223" s="264"/>
      <c r="AD223" s="264"/>
      <c r="AE223" s="264"/>
      <c r="AF223" s="264"/>
      <c r="AG223" s="87"/>
      <c r="AH223" s="87"/>
      <c r="AI223" s="87"/>
      <c r="AJ223" s="87"/>
      <c r="AK223" s="87"/>
    </row>
    <row r="224" spans="1:37">
      <c r="A224" s="264"/>
      <c r="B224" s="264"/>
      <c r="C224" s="265"/>
      <c r="D224" s="265"/>
      <c r="E224" s="265"/>
      <c r="F224" s="87"/>
      <c r="G224" s="264"/>
      <c r="H224" s="264"/>
      <c r="I224" s="264"/>
      <c r="J224" s="264"/>
      <c r="K224" s="264"/>
      <c r="L224" s="264"/>
      <c r="M224" s="264"/>
      <c r="N224" s="264"/>
      <c r="O224" s="264"/>
      <c r="P224" s="264"/>
      <c r="Q224" s="264"/>
      <c r="R224" s="264"/>
      <c r="S224" s="266"/>
      <c r="T224" s="266"/>
      <c r="U224" s="264"/>
      <c r="V224" s="264"/>
      <c r="W224" s="264"/>
      <c r="X224" s="264"/>
      <c r="Y224" s="264"/>
      <c r="Z224" s="264"/>
      <c r="AA224" s="264"/>
      <c r="AB224" s="264"/>
      <c r="AC224" s="264"/>
      <c r="AD224" s="264"/>
      <c r="AE224" s="264"/>
      <c r="AF224" s="264"/>
      <c r="AG224" s="87"/>
      <c r="AH224" s="87"/>
      <c r="AI224" s="87"/>
      <c r="AJ224" s="87"/>
      <c r="AK224" s="87"/>
    </row>
    <row r="225" spans="1:37">
      <c r="A225" s="264"/>
      <c r="B225" s="264"/>
      <c r="C225" s="265"/>
      <c r="D225" s="265"/>
      <c r="E225" s="265"/>
      <c r="F225" s="87"/>
      <c r="G225" s="264"/>
      <c r="H225" s="264"/>
      <c r="I225" s="264"/>
      <c r="J225" s="264"/>
      <c r="K225" s="264"/>
      <c r="L225" s="264"/>
      <c r="M225" s="264"/>
      <c r="N225" s="264"/>
      <c r="O225" s="264"/>
      <c r="P225" s="264"/>
      <c r="Q225" s="264"/>
      <c r="R225" s="264"/>
      <c r="S225" s="266"/>
      <c r="T225" s="266"/>
      <c r="U225" s="264"/>
      <c r="V225" s="264"/>
      <c r="W225" s="264"/>
      <c r="X225" s="264"/>
      <c r="Y225" s="264"/>
      <c r="Z225" s="264"/>
      <c r="AA225" s="264"/>
      <c r="AB225" s="264"/>
      <c r="AC225" s="264"/>
      <c r="AD225" s="264"/>
      <c r="AE225" s="264"/>
      <c r="AF225" s="264"/>
      <c r="AG225" s="87"/>
      <c r="AH225" s="87"/>
      <c r="AI225" s="87"/>
      <c r="AJ225" s="87"/>
      <c r="AK225" s="87"/>
    </row>
    <row r="226" spans="1:37">
      <c r="A226" s="264"/>
      <c r="B226" s="264"/>
      <c r="C226" s="265"/>
      <c r="D226" s="265"/>
      <c r="E226" s="265"/>
      <c r="F226" s="87"/>
      <c r="G226" s="264"/>
      <c r="H226" s="264"/>
      <c r="I226" s="264"/>
      <c r="J226" s="264"/>
      <c r="K226" s="264"/>
      <c r="L226" s="264"/>
      <c r="M226" s="264"/>
      <c r="N226" s="264"/>
      <c r="O226" s="264"/>
      <c r="P226" s="264"/>
      <c r="Q226" s="264"/>
      <c r="R226" s="264"/>
      <c r="S226" s="266"/>
      <c r="T226" s="266"/>
      <c r="U226" s="264"/>
      <c r="V226" s="264"/>
      <c r="W226" s="264"/>
      <c r="X226" s="264"/>
      <c r="Y226" s="264"/>
      <c r="Z226" s="264"/>
      <c r="AA226" s="264"/>
      <c r="AB226" s="264"/>
      <c r="AC226" s="264"/>
      <c r="AD226" s="264"/>
      <c r="AE226" s="264"/>
      <c r="AF226" s="264"/>
      <c r="AG226" s="87"/>
      <c r="AH226" s="87"/>
      <c r="AI226" s="87"/>
      <c r="AJ226" s="87"/>
      <c r="AK226" s="87"/>
    </row>
    <row r="227" spans="1:37">
      <c r="A227" s="264"/>
      <c r="B227" s="264"/>
      <c r="C227" s="265"/>
      <c r="D227" s="265"/>
      <c r="E227" s="265"/>
      <c r="F227" s="87"/>
      <c r="G227" s="264"/>
      <c r="H227" s="264"/>
      <c r="I227" s="264"/>
      <c r="J227" s="264"/>
      <c r="K227" s="264"/>
      <c r="L227" s="264"/>
      <c r="M227" s="264"/>
      <c r="N227" s="264"/>
      <c r="O227" s="264"/>
      <c r="P227" s="264"/>
      <c r="Q227" s="264"/>
      <c r="R227" s="264"/>
      <c r="S227" s="266"/>
      <c r="T227" s="266"/>
      <c r="U227" s="264"/>
      <c r="V227" s="264"/>
      <c r="W227" s="264"/>
      <c r="X227" s="264"/>
      <c r="Y227" s="264"/>
      <c r="Z227" s="264"/>
      <c r="AA227" s="264"/>
      <c r="AB227" s="264"/>
      <c r="AC227" s="264"/>
      <c r="AD227" s="264"/>
      <c r="AE227" s="264"/>
      <c r="AF227" s="264"/>
      <c r="AG227" s="87"/>
      <c r="AH227" s="87"/>
      <c r="AI227" s="87"/>
      <c r="AJ227" s="87"/>
      <c r="AK227" s="87"/>
    </row>
    <row r="228" spans="1:37">
      <c r="A228" s="264"/>
      <c r="B228" s="264"/>
      <c r="C228" s="265"/>
      <c r="D228" s="265"/>
      <c r="E228" s="265"/>
      <c r="F228" s="87"/>
      <c r="G228" s="264"/>
      <c r="H228" s="264"/>
      <c r="I228" s="264"/>
      <c r="J228" s="264"/>
      <c r="K228" s="264"/>
      <c r="L228" s="264"/>
      <c r="M228" s="264"/>
      <c r="N228" s="264"/>
      <c r="O228" s="264"/>
      <c r="P228" s="264"/>
      <c r="Q228" s="264"/>
      <c r="R228" s="264"/>
      <c r="S228" s="266"/>
      <c r="T228" s="266"/>
      <c r="U228" s="264"/>
      <c r="V228" s="264"/>
      <c r="W228" s="264"/>
      <c r="X228" s="264"/>
      <c r="Y228" s="264"/>
      <c r="Z228" s="264"/>
      <c r="AA228" s="264"/>
      <c r="AB228" s="264"/>
      <c r="AC228" s="264"/>
      <c r="AD228" s="264"/>
      <c r="AE228" s="264"/>
      <c r="AF228" s="264"/>
      <c r="AG228" s="87"/>
      <c r="AH228" s="87"/>
      <c r="AI228" s="87"/>
      <c r="AJ228" s="87"/>
      <c r="AK228" s="87"/>
    </row>
    <row r="229" spans="1:37">
      <c r="A229" s="264"/>
      <c r="B229" s="264"/>
      <c r="C229" s="265"/>
      <c r="D229" s="265"/>
      <c r="E229" s="265"/>
      <c r="F229" s="87"/>
      <c r="G229" s="264"/>
      <c r="H229" s="264"/>
      <c r="I229" s="264"/>
      <c r="J229" s="264"/>
      <c r="K229" s="264"/>
      <c r="L229" s="264"/>
      <c r="M229" s="264"/>
      <c r="N229" s="264"/>
      <c r="O229" s="264"/>
      <c r="P229" s="264"/>
      <c r="Q229" s="264"/>
      <c r="R229" s="264"/>
      <c r="S229" s="266"/>
      <c r="T229" s="266"/>
      <c r="U229" s="264"/>
      <c r="V229" s="264"/>
      <c r="W229" s="264"/>
      <c r="X229" s="264"/>
      <c r="Y229" s="264"/>
      <c r="Z229" s="264"/>
      <c r="AA229" s="264"/>
      <c r="AB229" s="264"/>
      <c r="AC229" s="264"/>
      <c r="AD229" s="264"/>
      <c r="AE229" s="264"/>
      <c r="AF229" s="264"/>
      <c r="AG229" s="87"/>
      <c r="AH229" s="87"/>
      <c r="AI229" s="87"/>
      <c r="AJ229" s="87"/>
      <c r="AK229" s="87"/>
    </row>
    <row r="230" spans="1:37">
      <c r="A230" s="264"/>
      <c r="B230" s="264"/>
      <c r="C230" s="265"/>
      <c r="D230" s="265"/>
      <c r="E230" s="265"/>
      <c r="F230" s="87"/>
      <c r="G230" s="264"/>
      <c r="H230" s="264"/>
      <c r="I230" s="264"/>
      <c r="J230" s="264"/>
      <c r="K230" s="264"/>
      <c r="L230" s="264"/>
      <c r="M230" s="264"/>
      <c r="N230" s="264"/>
      <c r="O230" s="264"/>
      <c r="P230" s="264"/>
      <c r="Q230" s="264"/>
      <c r="R230" s="264"/>
      <c r="S230" s="266"/>
      <c r="T230" s="266"/>
      <c r="U230" s="264"/>
      <c r="V230" s="264"/>
      <c r="W230" s="264"/>
      <c r="X230" s="264"/>
      <c r="Y230" s="264"/>
      <c r="Z230" s="264"/>
      <c r="AA230" s="264"/>
      <c r="AB230" s="264"/>
      <c r="AC230" s="264"/>
      <c r="AD230" s="264"/>
      <c r="AE230" s="264"/>
      <c r="AF230" s="264"/>
      <c r="AG230" s="87"/>
      <c r="AH230" s="87"/>
      <c r="AI230" s="87"/>
      <c r="AJ230" s="87"/>
      <c r="AK230" s="87"/>
    </row>
    <row r="231" spans="1:37">
      <c r="A231" s="264"/>
      <c r="B231" s="264"/>
      <c r="C231" s="265"/>
      <c r="D231" s="265"/>
      <c r="E231" s="265"/>
      <c r="F231" s="87"/>
      <c r="G231" s="264"/>
      <c r="H231" s="264"/>
      <c r="I231" s="264"/>
      <c r="J231" s="264"/>
      <c r="K231" s="264"/>
      <c r="L231" s="264"/>
      <c r="M231" s="264"/>
      <c r="N231" s="264"/>
      <c r="O231" s="264"/>
      <c r="P231" s="264"/>
      <c r="Q231" s="264"/>
      <c r="R231" s="264"/>
      <c r="S231" s="266"/>
      <c r="T231" s="266"/>
      <c r="U231" s="264"/>
      <c r="V231" s="264"/>
      <c r="W231" s="264"/>
      <c r="X231" s="264"/>
      <c r="Y231" s="264"/>
      <c r="Z231" s="264"/>
      <c r="AA231" s="264"/>
      <c r="AB231" s="264"/>
      <c r="AC231" s="264"/>
      <c r="AD231" s="264"/>
      <c r="AE231" s="264"/>
      <c r="AF231" s="264"/>
      <c r="AG231" s="87"/>
      <c r="AH231" s="87"/>
      <c r="AI231" s="87"/>
      <c r="AJ231" s="87"/>
      <c r="AK231" s="87"/>
    </row>
    <row r="232" spans="1:37">
      <c r="A232" s="264"/>
      <c r="B232" s="264"/>
      <c r="C232" s="265"/>
      <c r="D232" s="265"/>
      <c r="E232" s="265"/>
      <c r="F232" s="87"/>
      <c r="G232" s="264"/>
      <c r="H232" s="264"/>
      <c r="I232" s="264"/>
      <c r="J232" s="264"/>
      <c r="K232" s="264"/>
      <c r="L232" s="264"/>
      <c r="M232" s="264"/>
      <c r="N232" s="264"/>
      <c r="O232" s="264"/>
      <c r="P232" s="264"/>
      <c r="Q232" s="264"/>
      <c r="R232" s="264"/>
      <c r="S232" s="266"/>
      <c r="T232" s="266"/>
      <c r="U232" s="264"/>
      <c r="V232" s="264"/>
      <c r="W232" s="264"/>
      <c r="X232" s="264"/>
      <c r="Y232" s="264"/>
      <c r="Z232" s="264"/>
      <c r="AA232" s="264"/>
      <c r="AB232" s="264"/>
      <c r="AC232" s="264"/>
      <c r="AD232" s="264"/>
      <c r="AE232" s="264"/>
      <c r="AF232" s="264"/>
      <c r="AG232" s="87"/>
      <c r="AH232" s="87"/>
      <c r="AI232" s="87"/>
      <c r="AJ232" s="87"/>
      <c r="AK232" s="87"/>
    </row>
    <row r="233" spans="1:37">
      <c r="A233" s="264"/>
      <c r="B233" s="264"/>
      <c r="C233" s="265"/>
      <c r="D233" s="265"/>
      <c r="E233" s="265"/>
      <c r="F233" s="87"/>
      <c r="G233" s="264"/>
      <c r="H233" s="264"/>
      <c r="I233" s="264"/>
      <c r="J233" s="264"/>
      <c r="K233" s="264"/>
      <c r="L233" s="264"/>
      <c r="M233" s="264"/>
      <c r="N233" s="264"/>
      <c r="O233" s="264"/>
      <c r="P233" s="264"/>
      <c r="Q233" s="264"/>
      <c r="R233" s="264"/>
      <c r="S233" s="266"/>
      <c r="T233" s="266"/>
      <c r="U233" s="264"/>
      <c r="V233" s="264"/>
      <c r="W233" s="264"/>
      <c r="X233" s="264"/>
      <c r="Y233" s="264"/>
      <c r="Z233" s="264"/>
      <c r="AA233" s="264"/>
      <c r="AB233" s="264"/>
      <c r="AC233" s="264"/>
      <c r="AD233" s="264"/>
      <c r="AE233" s="264"/>
      <c r="AF233" s="264"/>
      <c r="AG233" s="87"/>
      <c r="AH233" s="87"/>
      <c r="AI233" s="87"/>
      <c r="AJ233" s="87"/>
      <c r="AK233" s="87"/>
    </row>
    <row r="234" spans="1:37">
      <c r="A234" s="264"/>
      <c r="B234" s="264"/>
      <c r="C234" s="265"/>
      <c r="D234" s="265"/>
      <c r="E234" s="265"/>
      <c r="F234" s="87"/>
      <c r="G234" s="264"/>
      <c r="H234" s="264"/>
      <c r="I234" s="264"/>
      <c r="J234" s="264"/>
      <c r="K234" s="264"/>
      <c r="L234" s="264"/>
      <c r="M234" s="264"/>
      <c r="N234" s="264"/>
      <c r="O234" s="264"/>
      <c r="P234" s="264"/>
      <c r="Q234" s="264"/>
      <c r="R234" s="264"/>
      <c r="S234" s="266"/>
      <c r="T234" s="266"/>
      <c r="U234" s="264"/>
      <c r="V234" s="264"/>
      <c r="W234" s="264"/>
      <c r="X234" s="264"/>
      <c r="Y234" s="264"/>
      <c r="Z234" s="264"/>
      <c r="AA234" s="264"/>
      <c r="AB234" s="264"/>
      <c r="AC234" s="264"/>
      <c r="AD234" s="264"/>
      <c r="AE234" s="264"/>
      <c r="AF234" s="264"/>
      <c r="AG234" s="87"/>
      <c r="AH234" s="87"/>
      <c r="AI234" s="87"/>
      <c r="AJ234" s="87"/>
      <c r="AK234" s="87"/>
    </row>
    <row r="235" spans="1:37">
      <c r="A235" s="87"/>
      <c r="B235" s="87"/>
      <c r="C235" s="265"/>
      <c r="D235" s="265"/>
      <c r="E235" s="265"/>
      <c r="F235" s="87"/>
      <c r="G235" s="264"/>
      <c r="H235" s="264"/>
      <c r="I235" s="264"/>
      <c r="J235" s="264"/>
      <c r="K235" s="264"/>
      <c r="L235" s="264"/>
      <c r="M235" s="264"/>
      <c r="N235" s="264"/>
      <c r="O235" s="264"/>
      <c r="P235" s="264"/>
      <c r="Q235" s="264"/>
      <c r="R235" s="264"/>
      <c r="S235" s="266"/>
      <c r="T235" s="266"/>
      <c r="U235" s="264"/>
      <c r="V235" s="264"/>
      <c r="W235" s="264"/>
      <c r="X235" s="264"/>
      <c r="Y235" s="264"/>
      <c r="Z235" s="264"/>
      <c r="AA235" s="264"/>
      <c r="AB235" s="264"/>
      <c r="AC235" s="264"/>
      <c r="AD235" s="264"/>
      <c r="AE235" s="264"/>
      <c r="AF235" s="264"/>
      <c r="AG235" s="87"/>
      <c r="AH235" s="87"/>
      <c r="AI235" s="87"/>
      <c r="AJ235" s="87"/>
      <c r="AK235" s="87"/>
    </row>
    <row r="236" spans="1:37">
      <c r="A236" s="87"/>
      <c r="B236" s="87"/>
      <c r="C236" s="265"/>
      <c r="D236" s="265"/>
      <c r="E236" s="265"/>
      <c r="F236" s="87"/>
      <c r="G236" s="264"/>
      <c r="H236" s="264"/>
      <c r="I236" s="264"/>
      <c r="J236" s="264"/>
      <c r="K236" s="264"/>
      <c r="L236" s="264"/>
      <c r="M236" s="264"/>
      <c r="N236" s="264"/>
      <c r="O236" s="264"/>
      <c r="P236" s="264"/>
      <c r="Q236" s="264"/>
      <c r="R236" s="264"/>
      <c r="S236" s="266"/>
      <c r="T236" s="266"/>
      <c r="U236" s="264"/>
      <c r="V236" s="264"/>
      <c r="W236" s="264"/>
      <c r="X236" s="264"/>
      <c r="Y236" s="264"/>
      <c r="Z236" s="264"/>
      <c r="AA236" s="264"/>
      <c r="AB236" s="264"/>
      <c r="AC236" s="264"/>
      <c r="AD236" s="264"/>
      <c r="AE236" s="264"/>
      <c r="AF236" s="264"/>
      <c r="AG236" s="87"/>
      <c r="AH236" s="87"/>
      <c r="AI236" s="87"/>
      <c r="AJ236" s="87"/>
      <c r="AK236" s="87"/>
    </row>
    <row r="237" spans="1:37">
      <c r="A237" s="87"/>
      <c r="B237" s="87"/>
      <c r="C237" s="265"/>
      <c r="D237" s="265"/>
      <c r="E237" s="265"/>
      <c r="F237" s="87"/>
      <c r="G237" s="264"/>
      <c r="H237" s="264"/>
      <c r="I237" s="264"/>
      <c r="J237" s="264"/>
      <c r="K237" s="264"/>
      <c r="L237" s="264"/>
      <c r="M237" s="264"/>
      <c r="N237" s="264"/>
      <c r="O237" s="264"/>
      <c r="P237" s="264"/>
      <c r="Q237" s="264"/>
      <c r="R237" s="264"/>
      <c r="S237" s="266"/>
      <c r="T237" s="266"/>
      <c r="U237" s="264"/>
      <c r="V237" s="264"/>
      <c r="W237" s="264"/>
      <c r="X237" s="264"/>
      <c r="Y237" s="264"/>
      <c r="Z237" s="264"/>
      <c r="AA237" s="264"/>
      <c r="AB237" s="264"/>
      <c r="AC237" s="264"/>
      <c r="AD237" s="264"/>
      <c r="AE237" s="264"/>
      <c r="AF237" s="264"/>
      <c r="AG237" s="87"/>
      <c r="AH237" s="87"/>
      <c r="AI237" s="87"/>
      <c r="AJ237" s="87"/>
      <c r="AK237" s="87"/>
    </row>
    <row r="238" spans="1:37">
      <c r="A238" s="87"/>
      <c r="B238" s="87"/>
      <c r="C238" s="265"/>
      <c r="D238" s="265"/>
      <c r="E238" s="265"/>
      <c r="F238" s="87"/>
      <c r="G238" s="264"/>
      <c r="H238" s="264"/>
      <c r="I238" s="264"/>
      <c r="J238" s="264"/>
      <c r="K238" s="264"/>
      <c r="L238" s="264"/>
      <c r="M238" s="264"/>
      <c r="N238" s="264"/>
      <c r="O238" s="264"/>
      <c r="P238" s="264"/>
      <c r="Q238" s="264"/>
      <c r="R238" s="264"/>
      <c r="S238" s="266"/>
      <c r="T238" s="266"/>
      <c r="U238" s="264"/>
      <c r="V238" s="264"/>
      <c r="W238" s="264"/>
      <c r="X238" s="264"/>
      <c r="Y238" s="264"/>
      <c r="Z238" s="264"/>
      <c r="AA238" s="264"/>
      <c r="AB238" s="264"/>
      <c r="AC238" s="264"/>
      <c r="AD238" s="264"/>
      <c r="AE238" s="264"/>
      <c r="AF238" s="264"/>
      <c r="AG238" s="87"/>
      <c r="AH238" s="87"/>
      <c r="AI238" s="87"/>
      <c r="AJ238" s="87"/>
      <c r="AK238" s="87"/>
    </row>
    <row r="239" spans="1:37">
      <c r="A239" s="87"/>
      <c r="B239" s="87"/>
      <c r="C239" s="265"/>
      <c r="D239" s="265"/>
      <c r="E239" s="265"/>
      <c r="F239" s="87"/>
      <c r="G239" s="264"/>
      <c r="H239" s="264"/>
      <c r="I239" s="264"/>
      <c r="J239" s="264"/>
      <c r="K239" s="264"/>
      <c r="L239" s="264"/>
      <c r="M239" s="264"/>
      <c r="N239" s="264"/>
      <c r="O239" s="264"/>
      <c r="P239" s="264"/>
      <c r="Q239" s="264"/>
      <c r="R239" s="264"/>
      <c r="S239" s="266"/>
      <c r="T239" s="266"/>
      <c r="U239" s="264"/>
      <c r="V239" s="264"/>
      <c r="W239" s="264"/>
      <c r="X239" s="264"/>
      <c r="Y239" s="264"/>
      <c r="Z239" s="264"/>
      <c r="AA239" s="264"/>
      <c r="AB239" s="264"/>
      <c r="AC239" s="264"/>
      <c r="AD239" s="264"/>
      <c r="AE239" s="264"/>
      <c r="AF239" s="264"/>
      <c r="AG239" s="87"/>
      <c r="AH239" s="87"/>
      <c r="AI239" s="87"/>
      <c r="AJ239" s="87"/>
      <c r="AK239" s="87"/>
    </row>
    <row r="240" spans="1:37">
      <c r="A240" s="87"/>
      <c r="B240" s="87"/>
      <c r="C240" s="265"/>
      <c r="D240" s="265"/>
      <c r="E240" s="265"/>
      <c r="F240" s="87"/>
      <c r="G240" s="264"/>
      <c r="H240" s="264"/>
      <c r="I240" s="264"/>
      <c r="J240" s="264"/>
      <c r="K240" s="264"/>
      <c r="L240" s="264"/>
      <c r="M240" s="264"/>
      <c r="N240" s="264"/>
      <c r="O240" s="264"/>
      <c r="P240" s="264"/>
      <c r="Q240" s="264"/>
      <c r="R240" s="264"/>
      <c r="S240" s="266"/>
      <c r="T240" s="266"/>
      <c r="U240" s="264"/>
      <c r="V240" s="264"/>
      <c r="W240" s="264"/>
      <c r="X240" s="264"/>
      <c r="Y240" s="264"/>
      <c r="Z240" s="264"/>
      <c r="AA240" s="264"/>
      <c r="AB240" s="264"/>
      <c r="AC240" s="264"/>
      <c r="AD240" s="264"/>
      <c r="AE240" s="264"/>
      <c r="AF240" s="264"/>
      <c r="AG240" s="87"/>
      <c r="AH240" s="87"/>
      <c r="AI240" s="87"/>
      <c r="AJ240" s="87"/>
      <c r="AK240" s="87"/>
    </row>
    <row r="241" spans="1:37">
      <c r="A241" s="87"/>
      <c r="B241" s="87"/>
      <c r="C241" s="265"/>
      <c r="D241" s="265"/>
      <c r="E241" s="265"/>
      <c r="F241" s="87"/>
      <c r="G241" s="264"/>
      <c r="H241" s="264"/>
      <c r="I241" s="264"/>
      <c r="J241" s="264"/>
      <c r="K241" s="264"/>
      <c r="L241" s="264"/>
      <c r="M241" s="264"/>
      <c r="N241" s="264"/>
      <c r="O241" s="264"/>
      <c r="P241" s="264"/>
      <c r="Q241" s="264"/>
      <c r="R241" s="264"/>
      <c r="S241" s="266"/>
      <c r="T241" s="266"/>
      <c r="U241" s="264"/>
      <c r="V241" s="264"/>
      <c r="W241" s="264"/>
      <c r="X241" s="264"/>
      <c r="Y241" s="264"/>
      <c r="Z241" s="264"/>
      <c r="AA241" s="264"/>
      <c r="AB241" s="264"/>
      <c r="AC241" s="264"/>
      <c r="AD241" s="264"/>
      <c r="AE241" s="264"/>
      <c r="AF241" s="264"/>
      <c r="AG241" s="87"/>
      <c r="AH241" s="87"/>
      <c r="AI241" s="87"/>
      <c r="AJ241" s="87"/>
      <c r="AK241" s="87"/>
    </row>
    <row r="242" spans="1:37">
      <c r="A242" s="87"/>
      <c r="B242" s="87"/>
      <c r="C242" s="265"/>
      <c r="D242" s="265"/>
      <c r="E242" s="265"/>
      <c r="F242" s="87"/>
      <c r="G242" s="264"/>
      <c r="H242" s="264"/>
      <c r="I242" s="264"/>
      <c r="J242" s="264"/>
      <c r="K242" s="264"/>
      <c r="L242" s="264"/>
      <c r="M242" s="264"/>
      <c r="N242" s="264"/>
      <c r="O242" s="264"/>
      <c r="P242" s="264"/>
      <c r="Q242" s="264"/>
      <c r="R242" s="264"/>
      <c r="S242" s="266"/>
      <c r="T242" s="266"/>
      <c r="U242" s="264"/>
      <c r="V242" s="264"/>
      <c r="W242" s="264"/>
      <c r="X242" s="264"/>
      <c r="Y242" s="264"/>
      <c r="Z242" s="264"/>
      <c r="AA242" s="264"/>
      <c r="AB242" s="264"/>
      <c r="AC242" s="264"/>
      <c r="AD242" s="264"/>
      <c r="AE242" s="264"/>
      <c r="AF242" s="264"/>
      <c r="AG242" s="87"/>
      <c r="AH242" s="87"/>
      <c r="AI242" s="87"/>
      <c r="AJ242" s="87"/>
      <c r="AK242" s="87"/>
    </row>
    <row r="243" spans="1:37">
      <c r="A243" s="87"/>
      <c r="B243" s="87"/>
      <c r="C243" s="265"/>
      <c r="D243" s="265"/>
      <c r="E243" s="265"/>
      <c r="F243" s="87"/>
      <c r="G243" s="264"/>
      <c r="H243" s="264"/>
      <c r="I243" s="264"/>
      <c r="J243" s="264"/>
      <c r="K243" s="264"/>
      <c r="L243" s="264"/>
      <c r="M243" s="264"/>
      <c r="N243" s="264"/>
      <c r="O243" s="264"/>
      <c r="P243" s="264"/>
      <c r="Q243" s="264"/>
      <c r="R243" s="264"/>
      <c r="S243" s="266"/>
      <c r="T243" s="266"/>
      <c r="U243" s="264"/>
      <c r="V243" s="264"/>
      <c r="W243" s="264"/>
      <c r="X243" s="264"/>
      <c r="Y243" s="264"/>
      <c r="Z243" s="264"/>
      <c r="AA243" s="264"/>
      <c r="AB243" s="264"/>
      <c r="AC243" s="264"/>
      <c r="AD243" s="264"/>
      <c r="AE243" s="264"/>
      <c r="AF243" s="264"/>
      <c r="AG243" s="87"/>
      <c r="AH243" s="87"/>
      <c r="AI243" s="87"/>
      <c r="AJ243" s="87"/>
      <c r="AK243" s="87"/>
    </row>
    <row r="244" spans="1:37">
      <c r="A244" s="87"/>
      <c r="B244" s="87"/>
      <c r="C244" s="87"/>
      <c r="D244" s="87"/>
      <c r="E244" s="87"/>
      <c r="F244" s="87"/>
      <c r="G244" s="264"/>
      <c r="H244" s="264"/>
      <c r="I244" s="264"/>
      <c r="J244" s="264"/>
      <c r="K244" s="264"/>
      <c r="L244" s="264"/>
      <c r="M244" s="264"/>
      <c r="N244" s="264"/>
      <c r="O244" s="264"/>
      <c r="P244" s="264"/>
      <c r="Q244" s="264"/>
      <c r="R244" s="264"/>
      <c r="S244" s="266"/>
      <c r="T244" s="266"/>
      <c r="U244" s="264"/>
      <c r="V244" s="264"/>
      <c r="W244" s="264"/>
      <c r="X244" s="264"/>
      <c r="Y244" s="264"/>
      <c r="Z244" s="264"/>
      <c r="AA244" s="264"/>
      <c r="AB244" s="264"/>
      <c r="AC244" s="264"/>
      <c r="AD244" s="264"/>
      <c r="AE244" s="264"/>
      <c r="AF244" s="264"/>
      <c r="AG244" s="87"/>
      <c r="AH244" s="87"/>
      <c r="AI244" s="87"/>
      <c r="AJ244" s="87"/>
      <c r="AK244" s="87"/>
    </row>
    <row r="245" spans="1:37">
      <c r="A245" s="87"/>
      <c r="B245" s="87"/>
      <c r="C245" s="87"/>
      <c r="D245" s="87"/>
      <c r="E245" s="87"/>
      <c r="F245" s="87"/>
      <c r="G245" s="264"/>
      <c r="H245" s="264"/>
      <c r="I245" s="264"/>
      <c r="J245" s="264"/>
      <c r="K245" s="264"/>
      <c r="L245" s="264"/>
      <c r="M245" s="264"/>
      <c r="N245" s="264"/>
      <c r="O245" s="264"/>
      <c r="P245" s="264"/>
      <c r="Q245" s="264"/>
      <c r="R245" s="264"/>
      <c r="S245" s="266"/>
      <c r="T245" s="266"/>
      <c r="U245" s="264"/>
      <c r="V245" s="264"/>
      <c r="W245" s="264"/>
      <c r="X245" s="264"/>
      <c r="Y245" s="264"/>
      <c r="Z245" s="264"/>
      <c r="AA245" s="264"/>
      <c r="AB245" s="264"/>
      <c r="AC245" s="264"/>
      <c r="AD245" s="264"/>
      <c r="AE245" s="264"/>
      <c r="AF245" s="264"/>
      <c r="AG245" s="87"/>
      <c r="AH245" s="87"/>
      <c r="AI245" s="87"/>
      <c r="AJ245" s="87"/>
      <c r="AK245" s="87"/>
    </row>
    <row r="246" spans="1:37">
      <c r="A246" s="87"/>
      <c r="B246" s="87"/>
      <c r="C246" s="87"/>
      <c r="D246" s="87"/>
      <c r="E246" s="87"/>
      <c r="F246" s="87"/>
      <c r="G246" s="264"/>
      <c r="H246" s="264"/>
      <c r="I246" s="264"/>
      <c r="J246" s="264"/>
      <c r="K246" s="264"/>
      <c r="L246" s="264"/>
      <c r="M246" s="264"/>
      <c r="N246" s="264"/>
      <c r="O246" s="264"/>
      <c r="P246" s="264"/>
      <c r="Q246" s="264"/>
      <c r="R246" s="264"/>
      <c r="S246" s="266"/>
      <c r="T246" s="266"/>
      <c r="U246" s="264"/>
      <c r="V246" s="264"/>
      <c r="W246" s="264"/>
      <c r="X246" s="264"/>
      <c r="Y246" s="264"/>
      <c r="Z246" s="264"/>
      <c r="AA246" s="264"/>
      <c r="AB246" s="264"/>
      <c r="AC246" s="264"/>
      <c r="AD246" s="264"/>
      <c r="AE246" s="264"/>
      <c r="AF246" s="264"/>
      <c r="AG246" s="87"/>
      <c r="AH246" s="87"/>
      <c r="AI246" s="87"/>
      <c r="AJ246" s="87"/>
      <c r="AK246" s="87"/>
    </row>
    <row r="247" spans="1:37">
      <c r="A247" s="87"/>
      <c r="B247" s="87"/>
      <c r="C247" s="87"/>
      <c r="D247" s="87"/>
      <c r="E247" s="87"/>
      <c r="F247" s="87"/>
      <c r="G247" s="264"/>
      <c r="H247" s="264"/>
      <c r="I247" s="264"/>
      <c r="J247" s="264"/>
      <c r="K247" s="264"/>
      <c r="L247" s="264"/>
      <c r="M247" s="264"/>
      <c r="N247" s="264"/>
      <c r="O247" s="264"/>
      <c r="P247" s="264"/>
      <c r="Q247" s="264"/>
      <c r="R247" s="264"/>
      <c r="S247" s="266"/>
      <c r="T247" s="266"/>
      <c r="U247" s="264"/>
      <c r="V247" s="264"/>
      <c r="W247" s="264"/>
      <c r="X247" s="264"/>
      <c r="Y247" s="264"/>
      <c r="Z247" s="264"/>
      <c r="AA247" s="264"/>
      <c r="AB247" s="264"/>
      <c r="AC247" s="264"/>
      <c r="AD247" s="264"/>
      <c r="AE247" s="264"/>
      <c r="AF247" s="264"/>
      <c r="AG247" s="87"/>
      <c r="AH247" s="87"/>
      <c r="AI247" s="87"/>
      <c r="AJ247" s="87"/>
      <c r="AK247" s="87"/>
    </row>
    <row r="248" spans="1:37">
      <c r="A248" s="87"/>
      <c r="B248" s="87"/>
      <c r="C248" s="87"/>
      <c r="D248" s="87"/>
      <c r="E248" s="87"/>
      <c r="F248" s="87"/>
      <c r="G248" s="264"/>
      <c r="H248" s="264"/>
      <c r="I248" s="264"/>
      <c r="J248" s="264"/>
      <c r="K248" s="264"/>
      <c r="L248" s="264"/>
      <c r="M248" s="264"/>
      <c r="N248" s="264"/>
      <c r="O248" s="264"/>
      <c r="P248" s="264"/>
      <c r="Q248" s="264"/>
      <c r="R248" s="264"/>
      <c r="S248" s="266"/>
      <c r="T248" s="266"/>
      <c r="U248" s="264"/>
      <c r="V248" s="264"/>
      <c r="W248" s="264"/>
      <c r="X248" s="264"/>
      <c r="Y248" s="264"/>
      <c r="Z248" s="264"/>
      <c r="AA248" s="264"/>
      <c r="AB248" s="264"/>
      <c r="AC248" s="264"/>
      <c r="AD248" s="264"/>
      <c r="AE248" s="264"/>
      <c r="AF248" s="264"/>
      <c r="AG248" s="87"/>
      <c r="AH248" s="87"/>
      <c r="AI248" s="87"/>
      <c r="AJ248" s="87"/>
      <c r="AK248" s="87"/>
    </row>
    <row r="249" spans="1:37">
      <c r="A249" s="87"/>
      <c r="B249" s="87"/>
      <c r="C249" s="87"/>
      <c r="D249" s="87"/>
      <c r="E249" s="87"/>
      <c r="F249" s="87"/>
      <c r="G249" s="264"/>
      <c r="H249" s="264"/>
      <c r="I249" s="264"/>
      <c r="J249" s="264"/>
      <c r="K249" s="264"/>
      <c r="L249" s="264"/>
      <c r="M249" s="264"/>
      <c r="N249" s="264"/>
      <c r="O249" s="264"/>
      <c r="P249" s="264"/>
      <c r="Q249" s="264"/>
      <c r="R249" s="264"/>
      <c r="S249" s="266"/>
      <c r="T249" s="266"/>
      <c r="U249" s="264"/>
      <c r="V249" s="264"/>
      <c r="W249" s="264"/>
      <c r="X249" s="264"/>
      <c r="Y249" s="264"/>
      <c r="Z249" s="264"/>
      <c r="AA249" s="264"/>
      <c r="AB249" s="264"/>
      <c r="AC249" s="264"/>
      <c r="AD249" s="264"/>
      <c r="AE249" s="264"/>
      <c r="AF249" s="264"/>
      <c r="AG249" s="87"/>
      <c r="AH249" s="87"/>
      <c r="AI249" s="87"/>
      <c r="AJ249" s="87"/>
      <c r="AK249" s="87"/>
    </row>
    <row r="250" spans="1:37">
      <c r="A250" s="87"/>
      <c r="B250" s="87"/>
      <c r="C250" s="87"/>
      <c r="D250" s="87"/>
      <c r="E250" s="87"/>
      <c r="F250" s="87"/>
      <c r="G250" s="264"/>
      <c r="H250" s="264"/>
      <c r="I250" s="264"/>
      <c r="J250" s="264"/>
      <c r="K250" s="264"/>
      <c r="L250" s="264"/>
      <c r="M250" s="264"/>
      <c r="N250" s="264"/>
      <c r="O250" s="264"/>
      <c r="P250" s="264"/>
      <c r="Q250" s="264"/>
      <c r="R250" s="264"/>
      <c r="S250" s="266"/>
      <c r="T250" s="266"/>
      <c r="U250" s="264"/>
      <c r="V250" s="264"/>
      <c r="W250" s="264"/>
      <c r="X250" s="264"/>
      <c r="Y250" s="264"/>
      <c r="Z250" s="264"/>
      <c r="AA250" s="264"/>
      <c r="AB250" s="264"/>
      <c r="AC250" s="264"/>
      <c r="AD250" s="264"/>
      <c r="AE250" s="264"/>
      <c r="AF250" s="264"/>
      <c r="AG250" s="87"/>
      <c r="AH250" s="87"/>
      <c r="AI250" s="87"/>
      <c r="AJ250" s="87"/>
      <c r="AK250" s="87"/>
    </row>
    <row r="251" spans="1:37">
      <c r="A251" s="87"/>
      <c r="B251" s="87"/>
      <c r="C251" s="87"/>
      <c r="D251" s="87"/>
      <c r="E251" s="87"/>
      <c r="F251" s="87"/>
      <c r="G251" s="264"/>
      <c r="H251" s="264"/>
      <c r="I251" s="264"/>
      <c r="J251" s="264"/>
      <c r="K251" s="264"/>
      <c r="L251" s="264"/>
      <c r="M251" s="264"/>
      <c r="N251" s="264"/>
      <c r="O251" s="264"/>
      <c r="P251" s="264"/>
      <c r="Q251" s="264"/>
      <c r="R251" s="264"/>
      <c r="S251" s="266"/>
      <c r="T251" s="266"/>
      <c r="U251" s="264"/>
      <c r="V251" s="264"/>
      <c r="W251" s="264"/>
      <c r="X251" s="264"/>
      <c r="Y251" s="264"/>
      <c r="Z251" s="264"/>
      <c r="AA251" s="264"/>
      <c r="AB251" s="264"/>
      <c r="AC251" s="264"/>
      <c r="AD251" s="264"/>
      <c r="AE251" s="264"/>
      <c r="AF251" s="264"/>
      <c r="AG251" s="87"/>
      <c r="AH251" s="87"/>
      <c r="AI251" s="87"/>
      <c r="AJ251" s="87"/>
      <c r="AK251" s="87"/>
    </row>
    <row r="252" spans="1:37">
      <c r="A252" s="87"/>
      <c r="B252" s="87"/>
      <c r="C252" s="87"/>
      <c r="D252" s="87"/>
      <c r="E252" s="87"/>
      <c r="F252" s="87"/>
      <c r="G252" s="264"/>
      <c r="H252" s="264"/>
      <c r="I252" s="264"/>
      <c r="J252" s="264"/>
      <c r="K252" s="264"/>
      <c r="L252" s="264"/>
      <c r="M252" s="264"/>
      <c r="N252" s="264"/>
      <c r="O252" s="264"/>
      <c r="P252" s="264"/>
      <c r="Q252" s="264"/>
      <c r="R252" s="264"/>
      <c r="S252" s="266"/>
      <c r="T252" s="266"/>
      <c r="U252" s="264"/>
      <c r="V252" s="264"/>
      <c r="W252" s="264"/>
      <c r="X252" s="264"/>
      <c r="Y252" s="264"/>
      <c r="Z252" s="264"/>
      <c r="AA252" s="264"/>
      <c r="AB252" s="264"/>
      <c r="AC252" s="264"/>
      <c r="AD252" s="264"/>
      <c r="AE252" s="264"/>
      <c r="AF252" s="264"/>
      <c r="AG252" s="87"/>
      <c r="AH252" s="87"/>
      <c r="AI252" s="87"/>
      <c r="AJ252" s="87"/>
      <c r="AK252" s="87"/>
    </row>
    <row r="253" spans="1:37">
      <c r="A253" s="87"/>
      <c r="B253" s="87"/>
      <c r="C253" s="87"/>
      <c r="D253" s="87"/>
      <c r="E253" s="87"/>
      <c r="F253" s="87"/>
      <c r="G253" s="264"/>
      <c r="H253" s="264"/>
      <c r="I253" s="264"/>
      <c r="J253" s="264"/>
      <c r="K253" s="264"/>
      <c r="L253" s="264"/>
      <c r="M253" s="264"/>
      <c r="N253" s="264"/>
      <c r="O253" s="264"/>
      <c r="P253" s="264"/>
      <c r="Q253" s="264"/>
      <c r="R253" s="264"/>
      <c r="S253" s="266"/>
      <c r="T253" s="266"/>
      <c r="U253" s="264"/>
      <c r="V253" s="264"/>
      <c r="W253" s="264"/>
      <c r="X253" s="264"/>
      <c r="Y253" s="264"/>
      <c r="Z253" s="264"/>
      <c r="AA253" s="264"/>
      <c r="AB253" s="264"/>
      <c r="AC253" s="264"/>
      <c r="AD253" s="264"/>
      <c r="AE253" s="264"/>
      <c r="AF253" s="264"/>
      <c r="AG253" s="87"/>
      <c r="AH253" s="87"/>
      <c r="AI253" s="87"/>
      <c r="AJ253" s="87"/>
      <c r="AK253" s="87"/>
    </row>
    <row r="254" spans="1:37">
      <c r="A254" s="87"/>
      <c r="B254" s="87"/>
      <c r="C254" s="87"/>
      <c r="D254" s="87"/>
      <c r="E254" s="87"/>
      <c r="F254" s="87"/>
      <c r="G254" s="264"/>
      <c r="H254" s="264"/>
      <c r="I254" s="264"/>
      <c r="J254" s="264"/>
      <c r="K254" s="264"/>
      <c r="L254" s="264"/>
      <c r="M254" s="264"/>
      <c r="N254" s="264"/>
      <c r="O254" s="264"/>
      <c r="P254" s="264"/>
      <c r="Q254" s="264"/>
      <c r="R254" s="264"/>
      <c r="S254" s="266"/>
      <c r="T254" s="266"/>
      <c r="U254" s="264"/>
      <c r="V254" s="264"/>
      <c r="W254" s="264"/>
      <c r="X254" s="264"/>
      <c r="Y254" s="264"/>
      <c r="Z254" s="264"/>
      <c r="AA254" s="264"/>
      <c r="AB254" s="264"/>
      <c r="AC254" s="264"/>
      <c r="AD254" s="264"/>
      <c r="AE254" s="264"/>
      <c r="AF254" s="264"/>
      <c r="AG254" s="87"/>
      <c r="AH254" s="87"/>
      <c r="AI254" s="87"/>
      <c r="AJ254" s="87"/>
      <c r="AK254" s="87"/>
    </row>
    <row r="255" spans="1:37">
      <c r="A255" s="87"/>
      <c r="B255" s="87"/>
      <c r="C255" s="87"/>
      <c r="D255" s="87"/>
      <c r="E255" s="87"/>
      <c r="F255" s="87"/>
      <c r="G255" s="264"/>
      <c r="H255" s="264"/>
      <c r="I255" s="264"/>
      <c r="J255" s="264"/>
      <c r="K255" s="264"/>
      <c r="L255" s="264"/>
      <c r="M255" s="264"/>
      <c r="N255" s="264"/>
      <c r="O255" s="264"/>
      <c r="P255" s="264"/>
      <c r="Q255" s="264"/>
      <c r="R255" s="264"/>
      <c r="S255" s="266"/>
      <c r="T255" s="266"/>
      <c r="U255" s="264"/>
      <c r="V255" s="264"/>
      <c r="W255" s="264"/>
      <c r="X255" s="264"/>
      <c r="Y255" s="264"/>
      <c r="Z255" s="264"/>
      <c r="AA255" s="264"/>
      <c r="AB255" s="264"/>
      <c r="AC255" s="264"/>
      <c r="AD255" s="264"/>
      <c r="AE255" s="264"/>
      <c r="AF255" s="264"/>
      <c r="AG255" s="87"/>
      <c r="AH255" s="87"/>
      <c r="AI255" s="87"/>
      <c r="AJ255" s="87"/>
      <c r="AK255" s="87"/>
    </row>
    <row r="256" spans="1:37">
      <c r="A256" s="87"/>
      <c r="B256" s="87"/>
      <c r="C256" s="87"/>
      <c r="D256" s="87"/>
      <c r="E256" s="87"/>
      <c r="F256" s="87"/>
      <c r="G256" s="264"/>
      <c r="H256" s="264"/>
      <c r="I256" s="264"/>
      <c r="J256" s="264"/>
      <c r="K256" s="264"/>
      <c r="L256" s="264"/>
      <c r="M256" s="264"/>
      <c r="N256" s="264"/>
      <c r="O256" s="264"/>
      <c r="P256" s="264"/>
      <c r="Q256" s="264"/>
      <c r="R256" s="264"/>
      <c r="S256" s="266"/>
      <c r="T256" s="266"/>
      <c r="U256" s="264"/>
      <c r="V256" s="264"/>
      <c r="W256" s="264"/>
      <c r="X256" s="264"/>
      <c r="Y256" s="264"/>
      <c r="Z256" s="264"/>
      <c r="AA256" s="264"/>
      <c r="AB256" s="264"/>
      <c r="AC256" s="264"/>
      <c r="AD256" s="264"/>
      <c r="AE256" s="264"/>
      <c r="AF256" s="264"/>
      <c r="AG256" s="87"/>
      <c r="AH256" s="87"/>
      <c r="AI256" s="87"/>
      <c r="AJ256" s="87"/>
      <c r="AK256" s="87"/>
    </row>
    <row r="257" spans="1:37">
      <c r="A257" s="87"/>
      <c r="B257" s="87"/>
      <c r="C257" s="87"/>
      <c r="D257" s="87"/>
      <c r="E257" s="87"/>
      <c r="F257" s="87"/>
      <c r="G257" s="264"/>
      <c r="H257" s="264"/>
      <c r="I257" s="264"/>
      <c r="J257" s="264"/>
      <c r="K257" s="264"/>
      <c r="L257" s="264"/>
      <c r="M257" s="264"/>
      <c r="N257" s="264"/>
      <c r="O257" s="264"/>
      <c r="P257" s="264"/>
      <c r="Q257" s="264"/>
      <c r="R257" s="264"/>
      <c r="S257" s="266"/>
      <c r="T257" s="266"/>
      <c r="U257" s="264"/>
      <c r="V257" s="264"/>
      <c r="W257" s="264"/>
      <c r="X257" s="264"/>
      <c r="Y257" s="264"/>
      <c r="Z257" s="264"/>
      <c r="AA257" s="264"/>
      <c r="AB257" s="264"/>
      <c r="AC257" s="264"/>
      <c r="AD257" s="264"/>
      <c r="AE257" s="264"/>
      <c r="AF257" s="264"/>
      <c r="AG257" s="87"/>
      <c r="AH257" s="87"/>
      <c r="AI257" s="87"/>
      <c r="AJ257" s="87"/>
      <c r="AK257" s="87"/>
    </row>
    <row r="258" spans="1:37">
      <c r="A258" s="87"/>
      <c r="B258" s="87"/>
      <c r="C258" s="87"/>
      <c r="D258" s="87"/>
      <c r="E258" s="87"/>
      <c r="F258" s="87"/>
      <c r="G258" s="264"/>
      <c r="H258" s="264"/>
      <c r="I258" s="264"/>
      <c r="J258" s="264"/>
      <c r="K258" s="264"/>
      <c r="L258" s="264"/>
      <c r="M258" s="264"/>
      <c r="N258" s="264"/>
      <c r="O258" s="264"/>
      <c r="P258" s="264"/>
      <c r="Q258" s="264"/>
      <c r="R258" s="264"/>
      <c r="S258" s="266"/>
      <c r="T258" s="266"/>
      <c r="U258" s="264"/>
      <c r="V258" s="264"/>
      <c r="W258" s="264"/>
      <c r="X258" s="264"/>
      <c r="Y258" s="264"/>
      <c r="Z258" s="264"/>
      <c r="AA258" s="264"/>
      <c r="AB258" s="264"/>
      <c r="AC258" s="264"/>
      <c r="AD258" s="264"/>
      <c r="AE258" s="264"/>
      <c r="AF258" s="264"/>
      <c r="AG258" s="87"/>
      <c r="AH258" s="87"/>
      <c r="AI258" s="87"/>
      <c r="AJ258" s="87"/>
      <c r="AK258" s="87"/>
    </row>
    <row r="259" spans="1:37">
      <c r="A259" s="87"/>
      <c r="B259" s="87"/>
      <c r="C259" s="87"/>
      <c r="D259" s="87"/>
      <c r="E259" s="87"/>
      <c r="F259" s="87"/>
      <c r="G259" s="264"/>
      <c r="H259" s="264"/>
      <c r="I259" s="264"/>
      <c r="J259" s="264"/>
      <c r="K259" s="264"/>
      <c r="L259" s="264"/>
      <c r="M259" s="264"/>
      <c r="N259" s="264"/>
      <c r="O259" s="264"/>
      <c r="P259" s="264"/>
      <c r="Q259" s="264"/>
      <c r="R259" s="264"/>
      <c r="S259" s="266"/>
      <c r="T259" s="266"/>
      <c r="U259" s="264"/>
      <c r="V259" s="264"/>
      <c r="W259" s="264"/>
      <c r="X259" s="264"/>
      <c r="Y259" s="264"/>
      <c r="Z259" s="264"/>
      <c r="AA259" s="264"/>
      <c r="AB259" s="264"/>
      <c r="AC259" s="264"/>
      <c r="AD259" s="264"/>
      <c r="AE259" s="264"/>
      <c r="AF259" s="264"/>
      <c r="AG259" s="87"/>
      <c r="AH259" s="87"/>
      <c r="AI259" s="87"/>
      <c r="AJ259" s="87"/>
      <c r="AK259" s="87"/>
    </row>
    <row r="260" spans="1:37">
      <c r="A260" s="87"/>
      <c r="B260" s="87"/>
      <c r="C260" s="87"/>
      <c r="D260" s="87"/>
      <c r="E260" s="87"/>
      <c r="F260" s="87"/>
      <c r="G260" s="264"/>
      <c r="H260" s="264"/>
      <c r="I260" s="264"/>
      <c r="J260" s="264"/>
      <c r="K260" s="264"/>
      <c r="L260" s="264"/>
      <c r="M260" s="264"/>
      <c r="N260" s="264"/>
      <c r="O260" s="264"/>
      <c r="P260" s="264"/>
      <c r="Q260" s="264"/>
      <c r="R260" s="264"/>
      <c r="S260" s="266"/>
      <c r="T260" s="266"/>
      <c r="U260" s="264"/>
      <c r="V260" s="264"/>
      <c r="W260" s="264"/>
      <c r="X260" s="264"/>
      <c r="Y260" s="264"/>
      <c r="Z260" s="264"/>
      <c r="AA260" s="264"/>
      <c r="AB260" s="264"/>
      <c r="AC260" s="264"/>
      <c r="AD260" s="264"/>
      <c r="AE260" s="264"/>
      <c r="AF260" s="264"/>
      <c r="AG260" s="87"/>
      <c r="AH260" s="87"/>
      <c r="AI260" s="87"/>
      <c r="AJ260" s="87"/>
      <c r="AK260" s="87"/>
    </row>
    <row r="261" spans="1:37">
      <c r="A261" s="87"/>
      <c r="B261" s="87"/>
      <c r="C261" s="87"/>
      <c r="D261" s="87"/>
      <c r="E261" s="87"/>
      <c r="F261" s="87"/>
      <c r="G261" s="264"/>
      <c r="H261" s="264"/>
      <c r="I261" s="264"/>
      <c r="J261" s="264"/>
      <c r="K261" s="264"/>
      <c r="L261" s="264"/>
      <c r="M261" s="264"/>
      <c r="N261" s="264"/>
      <c r="O261" s="264"/>
      <c r="P261" s="264"/>
      <c r="Q261" s="264"/>
      <c r="R261" s="264"/>
      <c r="S261" s="266"/>
      <c r="T261" s="266"/>
      <c r="U261" s="264"/>
      <c r="V261" s="264"/>
      <c r="W261" s="264"/>
      <c r="X261" s="264"/>
      <c r="Y261" s="264"/>
      <c r="Z261" s="264"/>
      <c r="AA261" s="264"/>
      <c r="AB261" s="264"/>
      <c r="AC261" s="264"/>
      <c r="AD261" s="264"/>
      <c r="AE261" s="264"/>
      <c r="AF261" s="264"/>
      <c r="AG261" s="87"/>
      <c r="AH261" s="87"/>
      <c r="AI261" s="87"/>
      <c r="AJ261" s="87"/>
      <c r="AK261" s="87"/>
    </row>
    <row r="262" spans="1:37">
      <c r="A262" s="87"/>
      <c r="B262" s="87"/>
      <c r="C262" s="87"/>
      <c r="D262" s="87"/>
      <c r="E262" s="87"/>
      <c r="F262" s="87"/>
      <c r="G262" s="264"/>
      <c r="H262" s="264"/>
      <c r="I262" s="264"/>
      <c r="J262" s="264"/>
      <c r="K262" s="264"/>
      <c r="L262" s="264"/>
      <c r="M262" s="264"/>
      <c r="N262" s="264"/>
      <c r="O262" s="264"/>
      <c r="P262" s="264"/>
      <c r="Q262" s="264"/>
      <c r="R262" s="264"/>
      <c r="S262" s="266"/>
      <c r="T262" s="266"/>
      <c r="U262" s="264"/>
      <c r="V262" s="264"/>
      <c r="W262" s="264"/>
      <c r="X262" s="264"/>
      <c r="Y262" s="264"/>
      <c r="Z262" s="264"/>
      <c r="AA262" s="264"/>
      <c r="AB262" s="264"/>
      <c r="AC262" s="264"/>
      <c r="AD262" s="264"/>
      <c r="AE262" s="264"/>
      <c r="AF262" s="264"/>
      <c r="AG262" s="87"/>
      <c r="AH262" s="87"/>
      <c r="AI262" s="87"/>
      <c r="AJ262" s="87"/>
      <c r="AK262" s="87"/>
    </row>
    <row r="263" spans="1:37">
      <c r="A263" s="87"/>
      <c r="B263" s="87"/>
      <c r="C263" s="87"/>
      <c r="D263" s="87"/>
      <c r="E263" s="87"/>
      <c r="F263" s="87"/>
      <c r="G263" s="264"/>
      <c r="H263" s="264"/>
      <c r="I263" s="264"/>
      <c r="J263" s="264"/>
      <c r="K263" s="264"/>
      <c r="L263" s="264"/>
      <c r="M263" s="264"/>
      <c r="N263" s="264"/>
      <c r="O263" s="264"/>
      <c r="P263" s="264"/>
      <c r="Q263" s="264"/>
      <c r="R263" s="264"/>
      <c r="S263" s="266"/>
      <c r="T263" s="266"/>
      <c r="U263" s="264"/>
      <c r="V263" s="264"/>
      <c r="W263" s="264"/>
      <c r="X263" s="264"/>
      <c r="Y263" s="264"/>
      <c r="Z263" s="264"/>
      <c r="AA263" s="264"/>
      <c r="AB263" s="264"/>
      <c r="AC263" s="264"/>
      <c r="AD263" s="264"/>
      <c r="AE263" s="264"/>
      <c r="AF263" s="264"/>
      <c r="AG263" s="87"/>
      <c r="AH263" s="87"/>
      <c r="AI263" s="87"/>
      <c r="AJ263" s="87"/>
      <c r="AK263" s="87"/>
    </row>
    <row r="264" spans="1:37">
      <c r="A264" s="87"/>
      <c r="B264" s="87"/>
      <c r="C264" s="87"/>
      <c r="D264" s="87"/>
      <c r="E264" s="87"/>
      <c r="F264" s="87"/>
      <c r="G264" s="264"/>
      <c r="H264" s="264"/>
      <c r="I264" s="264"/>
      <c r="J264" s="264"/>
      <c r="K264" s="264"/>
      <c r="L264" s="264"/>
      <c r="M264" s="264"/>
      <c r="N264" s="264"/>
      <c r="O264" s="264"/>
      <c r="P264" s="264"/>
      <c r="Q264" s="264"/>
      <c r="R264" s="264"/>
      <c r="S264" s="266"/>
      <c r="T264" s="266"/>
      <c r="U264" s="264"/>
      <c r="V264" s="264"/>
      <c r="W264" s="264"/>
      <c r="X264" s="264"/>
      <c r="Y264" s="264"/>
      <c r="Z264" s="264"/>
      <c r="AA264" s="264"/>
      <c r="AB264" s="264"/>
      <c r="AC264" s="264"/>
      <c r="AD264" s="264"/>
      <c r="AE264" s="264"/>
      <c r="AF264" s="264"/>
      <c r="AG264" s="87"/>
      <c r="AH264" s="87"/>
      <c r="AI264" s="87"/>
      <c r="AJ264" s="87"/>
      <c r="AK264" s="87"/>
    </row>
    <row r="265" spans="1:37">
      <c r="A265" s="87"/>
      <c r="B265" s="87"/>
      <c r="C265" s="87"/>
      <c r="D265" s="87"/>
      <c r="E265" s="87"/>
      <c r="F265" s="87"/>
      <c r="G265" s="264"/>
      <c r="H265" s="264"/>
      <c r="I265" s="264"/>
      <c r="J265" s="264"/>
      <c r="K265" s="264"/>
      <c r="L265" s="264"/>
      <c r="M265" s="264"/>
      <c r="N265" s="264"/>
      <c r="O265" s="264"/>
      <c r="P265" s="264"/>
      <c r="Q265" s="264"/>
      <c r="R265" s="264"/>
      <c r="S265" s="266"/>
      <c r="T265" s="266"/>
      <c r="U265" s="264"/>
      <c r="V265" s="264"/>
      <c r="W265" s="264"/>
      <c r="X265" s="264"/>
      <c r="Y265" s="264"/>
      <c r="Z265" s="264"/>
      <c r="AA265" s="264"/>
      <c r="AB265" s="264"/>
      <c r="AC265" s="264"/>
      <c r="AD265" s="264"/>
      <c r="AE265" s="264"/>
      <c r="AF265" s="264"/>
      <c r="AG265" s="87"/>
      <c r="AH265" s="87"/>
      <c r="AI265" s="87"/>
      <c r="AJ265" s="87"/>
      <c r="AK265" s="87"/>
    </row>
    <row r="266" spans="1:37">
      <c r="A266" s="87"/>
      <c r="B266" s="87"/>
      <c r="C266" s="87"/>
      <c r="D266" s="87"/>
      <c r="E266" s="87"/>
      <c r="F266" s="87"/>
      <c r="G266" s="264"/>
      <c r="H266" s="264"/>
      <c r="I266" s="264"/>
      <c r="J266" s="264"/>
      <c r="K266" s="264"/>
      <c r="L266" s="264"/>
      <c r="M266" s="264"/>
      <c r="N266" s="264"/>
      <c r="O266" s="264"/>
      <c r="P266" s="264"/>
      <c r="Q266" s="264"/>
      <c r="R266" s="264"/>
      <c r="S266" s="266"/>
      <c r="T266" s="266"/>
      <c r="U266" s="264"/>
      <c r="V266" s="264"/>
      <c r="W266" s="264"/>
      <c r="X266" s="264"/>
      <c r="Y266" s="264"/>
      <c r="Z266" s="264"/>
      <c r="AA266" s="264"/>
      <c r="AB266" s="264"/>
      <c r="AC266" s="264"/>
      <c r="AD266" s="264"/>
      <c r="AE266" s="264"/>
      <c r="AF266" s="264"/>
      <c r="AG266" s="87"/>
      <c r="AH266" s="87"/>
      <c r="AI266" s="87"/>
      <c r="AJ266" s="87"/>
      <c r="AK266" s="87"/>
    </row>
    <row r="267" spans="1:37">
      <c r="A267" s="87"/>
      <c r="B267" s="87"/>
      <c r="C267" s="87"/>
      <c r="D267" s="87"/>
      <c r="E267" s="87"/>
      <c r="F267" s="87"/>
      <c r="G267" s="264"/>
      <c r="H267" s="264"/>
      <c r="I267" s="264"/>
      <c r="J267" s="264"/>
      <c r="K267" s="264"/>
      <c r="L267" s="264"/>
      <c r="M267" s="264"/>
      <c r="N267" s="264"/>
      <c r="O267" s="264"/>
      <c r="P267" s="264"/>
      <c r="Q267" s="264"/>
      <c r="R267" s="264"/>
      <c r="S267" s="266"/>
      <c r="T267" s="266"/>
      <c r="U267" s="264"/>
      <c r="V267" s="264"/>
      <c r="W267" s="264"/>
      <c r="X267" s="264"/>
      <c r="Y267" s="264"/>
      <c r="Z267" s="264"/>
      <c r="AA267" s="264"/>
      <c r="AB267" s="264"/>
      <c r="AC267" s="264"/>
      <c r="AD267" s="264"/>
      <c r="AE267" s="264"/>
      <c r="AF267" s="264"/>
      <c r="AG267" s="87"/>
      <c r="AH267" s="87"/>
      <c r="AI267" s="87"/>
      <c r="AJ267" s="87"/>
      <c r="AK267" s="87"/>
    </row>
    <row r="268" spans="1:37">
      <c r="A268" s="87"/>
      <c r="B268" s="87"/>
      <c r="C268" s="87"/>
      <c r="D268" s="87"/>
      <c r="E268" s="87"/>
      <c r="F268" s="87"/>
      <c r="G268" s="264"/>
      <c r="H268" s="264"/>
      <c r="I268" s="264"/>
      <c r="J268" s="264"/>
      <c r="K268" s="264"/>
      <c r="L268" s="264"/>
      <c r="M268" s="264"/>
      <c r="N268" s="264"/>
      <c r="O268" s="264"/>
      <c r="P268" s="264"/>
      <c r="Q268" s="264"/>
      <c r="R268" s="264"/>
      <c r="S268" s="266"/>
      <c r="T268" s="266"/>
      <c r="U268" s="264"/>
      <c r="V268" s="264"/>
      <c r="W268" s="264"/>
      <c r="X268" s="264"/>
      <c r="Y268" s="264"/>
      <c r="Z268" s="264"/>
      <c r="AA268" s="264"/>
      <c r="AB268" s="264"/>
      <c r="AC268" s="264"/>
      <c r="AD268" s="264"/>
      <c r="AE268" s="264"/>
      <c r="AF268" s="264"/>
      <c r="AG268" s="87"/>
      <c r="AH268" s="87"/>
      <c r="AI268" s="87"/>
      <c r="AJ268" s="87"/>
      <c r="AK268" s="87"/>
    </row>
    <row r="269" spans="1:37">
      <c r="A269" s="87"/>
      <c r="B269" s="87"/>
      <c r="C269" s="87"/>
      <c r="D269" s="87"/>
      <c r="E269" s="87"/>
      <c r="F269" s="87"/>
      <c r="G269" s="264"/>
      <c r="H269" s="264"/>
      <c r="I269" s="264"/>
      <c r="J269" s="264"/>
      <c r="K269" s="264"/>
      <c r="L269" s="264"/>
      <c r="M269" s="264"/>
      <c r="N269" s="264"/>
      <c r="O269" s="264"/>
      <c r="P269" s="264"/>
      <c r="Q269" s="264"/>
      <c r="R269" s="264"/>
      <c r="S269" s="266"/>
      <c r="T269" s="266"/>
      <c r="U269" s="264"/>
      <c r="V269" s="264"/>
      <c r="W269" s="264"/>
      <c r="X269" s="264"/>
      <c r="Y269" s="264"/>
      <c r="Z269" s="264"/>
      <c r="AA269" s="264"/>
      <c r="AB269" s="264"/>
      <c r="AC269" s="264"/>
      <c r="AD269" s="264"/>
      <c r="AE269" s="264"/>
      <c r="AF269" s="264"/>
      <c r="AG269" s="87"/>
      <c r="AH269" s="87"/>
      <c r="AI269" s="87"/>
      <c r="AJ269" s="87"/>
      <c r="AK269" s="87"/>
    </row>
    <row r="270" spans="1:37">
      <c r="A270" s="87"/>
      <c r="B270" s="87"/>
      <c r="C270" s="87"/>
      <c r="D270" s="87"/>
      <c r="E270" s="87"/>
      <c r="F270" s="87"/>
      <c r="G270" s="264"/>
      <c r="H270" s="264"/>
      <c r="I270" s="264"/>
      <c r="J270" s="264"/>
      <c r="K270" s="264"/>
      <c r="L270" s="264"/>
      <c r="M270" s="264"/>
      <c r="N270" s="264"/>
      <c r="O270" s="264"/>
      <c r="P270" s="264"/>
      <c r="Q270" s="264"/>
      <c r="R270" s="264"/>
      <c r="S270" s="266"/>
      <c r="T270" s="266"/>
      <c r="U270" s="264"/>
      <c r="V270" s="264"/>
      <c r="W270" s="264"/>
      <c r="X270" s="264"/>
      <c r="Y270" s="264"/>
      <c r="Z270" s="264"/>
      <c r="AA270" s="264"/>
      <c r="AB270" s="264"/>
      <c r="AC270" s="264"/>
      <c r="AD270" s="264"/>
      <c r="AE270" s="264"/>
      <c r="AF270" s="264"/>
      <c r="AG270" s="87"/>
      <c r="AH270" s="87"/>
      <c r="AI270" s="87"/>
      <c r="AJ270" s="87"/>
      <c r="AK270" s="87"/>
    </row>
    <row r="271" spans="1:37">
      <c r="A271" s="87"/>
      <c r="B271" s="87"/>
      <c r="C271" s="87"/>
      <c r="D271" s="87"/>
      <c r="E271" s="87"/>
      <c r="F271" s="87"/>
      <c r="G271" s="264"/>
      <c r="H271" s="264"/>
      <c r="I271" s="264"/>
      <c r="J271" s="264"/>
      <c r="K271" s="264"/>
      <c r="L271" s="264"/>
      <c r="M271" s="264"/>
      <c r="N271" s="264"/>
      <c r="O271" s="264"/>
      <c r="P271" s="264"/>
      <c r="Q271" s="264"/>
      <c r="R271" s="264"/>
      <c r="S271" s="266"/>
      <c r="T271" s="266"/>
      <c r="U271" s="264"/>
      <c r="V271" s="264"/>
      <c r="W271" s="264"/>
      <c r="X271" s="264"/>
      <c r="Y271" s="264"/>
      <c r="Z271" s="264"/>
      <c r="AA271" s="264"/>
      <c r="AB271" s="264"/>
      <c r="AC271" s="264"/>
      <c r="AD271" s="264"/>
      <c r="AE271" s="264"/>
      <c r="AF271" s="264"/>
      <c r="AG271" s="87"/>
      <c r="AH271" s="87"/>
      <c r="AI271" s="87"/>
      <c r="AJ271" s="87"/>
      <c r="AK271" s="87"/>
    </row>
    <row r="272" spans="1:37">
      <c r="A272" s="87"/>
      <c r="B272" s="87"/>
      <c r="C272" s="87"/>
      <c r="D272" s="87"/>
      <c r="E272" s="87"/>
      <c r="F272" s="87"/>
      <c r="G272" s="264"/>
      <c r="H272" s="264"/>
      <c r="I272" s="264"/>
      <c r="J272" s="264"/>
      <c r="K272" s="264"/>
      <c r="L272" s="264"/>
      <c r="M272" s="264"/>
      <c r="N272" s="264"/>
      <c r="O272" s="264"/>
      <c r="P272" s="264"/>
      <c r="Q272" s="264"/>
      <c r="R272" s="264"/>
      <c r="S272" s="266"/>
      <c r="T272" s="266"/>
      <c r="U272" s="264"/>
      <c r="V272" s="264"/>
      <c r="W272" s="264"/>
      <c r="X272" s="264"/>
      <c r="Y272" s="264"/>
      <c r="Z272" s="264"/>
      <c r="AA272" s="264"/>
      <c r="AB272" s="264"/>
      <c r="AC272" s="264"/>
      <c r="AD272" s="264"/>
      <c r="AE272" s="264"/>
      <c r="AF272" s="264"/>
      <c r="AG272" s="87"/>
      <c r="AH272" s="87"/>
      <c r="AI272" s="87"/>
      <c r="AJ272" s="87"/>
      <c r="AK272" s="87"/>
    </row>
    <row r="273" spans="1:37">
      <c r="A273" s="87"/>
      <c r="B273" s="87"/>
      <c r="C273" s="87"/>
      <c r="D273" s="87"/>
      <c r="E273" s="87"/>
      <c r="F273" s="87"/>
      <c r="G273" s="264"/>
      <c r="H273" s="264"/>
      <c r="I273" s="264"/>
      <c r="J273" s="264"/>
      <c r="K273" s="264"/>
      <c r="L273" s="264"/>
      <c r="M273" s="264"/>
      <c r="N273" s="264"/>
      <c r="O273" s="264"/>
      <c r="P273" s="264"/>
      <c r="Q273" s="264"/>
      <c r="R273" s="264"/>
      <c r="S273" s="266"/>
      <c r="T273" s="266"/>
      <c r="U273" s="264"/>
      <c r="V273" s="264"/>
      <c r="W273" s="264"/>
      <c r="X273" s="264"/>
      <c r="Y273" s="264"/>
      <c r="Z273" s="264"/>
      <c r="AA273" s="264"/>
      <c r="AB273" s="264"/>
      <c r="AC273" s="264"/>
      <c r="AD273" s="264"/>
      <c r="AE273" s="264"/>
      <c r="AF273" s="264"/>
      <c r="AG273" s="87"/>
      <c r="AH273" s="87"/>
      <c r="AI273" s="87"/>
      <c r="AJ273" s="87"/>
      <c r="AK273" s="87"/>
    </row>
    <row r="274" spans="1:37">
      <c r="A274" s="87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267"/>
      <c r="T274" s="267"/>
      <c r="U274" s="87"/>
      <c r="V274" s="87"/>
      <c r="W274" s="87"/>
      <c r="X274" s="87"/>
      <c r="Y274" s="87"/>
      <c r="Z274" s="87"/>
      <c r="AA274" s="87"/>
      <c r="AB274" s="87"/>
      <c r="AC274" s="87"/>
      <c r="AD274" s="87"/>
      <c r="AE274" s="87"/>
      <c r="AF274" s="87"/>
      <c r="AG274" s="87"/>
      <c r="AH274" s="87"/>
      <c r="AI274" s="87"/>
      <c r="AJ274" s="87"/>
      <c r="AK274" s="87"/>
    </row>
    <row r="275" spans="1:37">
      <c r="A275" s="87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267"/>
      <c r="T275" s="267"/>
      <c r="U275" s="87"/>
      <c r="V275" s="87"/>
      <c r="W275" s="87"/>
      <c r="X275" s="87"/>
      <c r="Y275" s="87"/>
      <c r="Z275" s="87"/>
      <c r="AA275" s="87"/>
      <c r="AB275" s="87"/>
      <c r="AC275" s="87"/>
      <c r="AD275" s="87"/>
      <c r="AE275" s="87"/>
      <c r="AF275" s="87"/>
      <c r="AG275" s="87"/>
      <c r="AH275" s="87"/>
      <c r="AI275" s="87"/>
      <c r="AJ275" s="87"/>
      <c r="AK275" s="87"/>
    </row>
    <row r="276" spans="1:37">
      <c r="A276" s="87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267"/>
      <c r="T276" s="267"/>
      <c r="U276" s="87"/>
      <c r="V276" s="87"/>
      <c r="W276" s="87"/>
      <c r="X276" s="87"/>
      <c r="Y276" s="87"/>
      <c r="Z276" s="87"/>
      <c r="AA276" s="87"/>
      <c r="AB276" s="87"/>
      <c r="AC276" s="87"/>
      <c r="AD276" s="87"/>
      <c r="AE276" s="87"/>
      <c r="AF276" s="87"/>
      <c r="AG276" s="87"/>
      <c r="AH276" s="87"/>
      <c r="AI276" s="87"/>
      <c r="AJ276" s="87"/>
      <c r="AK276" s="87"/>
    </row>
    <row r="277" spans="1:37">
      <c r="A277" s="87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267"/>
      <c r="T277" s="267"/>
      <c r="U277" s="87"/>
      <c r="V277" s="87"/>
      <c r="W277" s="87"/>
      <c r="X277" s="87"/>
      <c r="Y277" s="87"/>
      <c r="Z277" s="87"/>
      <c r="AA277" s="87"/>
      <c r="AB277" s="87"/>
      <c r="AC277" s="87"/>
      <c r="AD277" s="87"/>
      <c r="AE277" s="87"/>
      <c r="AF277" s="87"/>
      <c r="AG277" s="87"/>
      <c r="AH277" s="87"/>
      <c r="AI277" s="87"/>
      <c r="AJ277" s="87"/>
      <c r="AK277" s="87"/>
    </row>
    <row r="278" spans="1:37">
      <c r="A278" s="87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267"/>
      <c r="T278" s="267"/>
      <c r="U278" s="87"/>
      <c r="V278" s="87"/>
      <c r="W278" s="87"/>
      <c r="X278" s="87"/>
      <c r="Y278" s="87"/>
      <c r="Z278" s="87"/>
      <c r="AA278" s="87"/>
      <c r="AB278" s="87"/>
      <c r="AC278" s="87"/>
      <c r="AD278" s="87"/>
      <c r="AE278" s="87"/>
      <c r="AF278" s="87"/>
      <c r="AG278" s="87"/>
      <c r="AH278" s="87"/>
      <c r="AI278" s="87"/>
      <c r="AJ278" s="87"/>
      <c r="AK278" s="87"/>
    </row>
    <row r="279" spans="1:37">
      <c r="A279" s="87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267"/>
      <c r="T279" s="267"/>
      <c r="U279" s="87"/>
      <c r="V279" s="87"/>
      <c r="W279" s="87"/>
      <c r="X279" s="87"/>
      <c r="Y279" s="87"/>
      <c r="Z279" s="87"/>
      <c r="AA279" s="87"/>
      <c r="AB279" s="87"/>
      <c r="AC279" s="87"/>
      <c r="AD279" s="87"/>
      <c r="AE279" s="87"/>
      <c r="AF279" s="87"/>
      <c r="AG279" s="87"/>
      <c r="AH279" s="87"/>
      <c r="AI279" s="87"/>
      <c r="AJ279" s="87"/>
      <c r="AK279" s="87"/>
    </row>
    <row r="280" spans="1:37">
      <c r="A280" s="87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267"/>
      <c r="T280" s="267"/>
      <c r="U280" s="87"/>
      <c r="V280" s="87"/>
      <c r="W280" s="87"/>
      <c r="X280" s="87"/>
      <c r="Y280" s="87"/>
      <c r="Z280" s="87"/>
      <c r="AA280" s="87"/>
      <c r="AB280" s="87"/>
      <c r="AC280" s="87"/>
      <c r="AD280" s="87"/>
      <c r="AE280" s="87"/>
      <c r="AF280" s="87"/>
      <c r="AG280" s="87"/>
      <c r="AH280" s="87"/>
      <c r="AI280" s="87"/>
      <c r="AJ280" s="87"/>
      <c r="AK280" s="87"/>
    </row>
    <row r="281" spans="1:37">
      <c r="A281" s="87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267"/>
      <c r="T281" s="267"/>
      <c r="U281" s="87"/>
      <c r="V281" s="87"/>
      <c r="W281" s="87"/>
      <c r="X281" s="87"/>
      <c r="Y281" s="87"/>
      <c r="Z281" s="87"/>
      <c r="AA281" s="87"/>
      <c r="AB281" s="87"/>
      <c r="AC281" s="87"/>
      <c r="AD281" s="87"/>
      <c r="AE281" s="87"/>
      <c r="AF281" s="87"/>
      <c r="AG281" s="87"/>
      <c r="AH281" s="87"/>
      <c r="AI281" s="87"/>
      <c r="AJ281" s="87"/>
      <c r="AK281" s="87"/>
    </row>
    <row r="282" spans="1:37">
      <c r="A282" s="87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267"/>
      <c r="T282" s="267"/>
      <c r="U282" s="87"/>
      <c r="V282" s="87"/>
      <c r="W282" s="87"/>
      <c r="X282" s="87"/>
      <c r="Y282" s="87"/>
      <c r="Z282" s="87"/>
      <c r="AA282" s="87"/>
      <c r="AB282" s="87"/>
      <c r="AC282" s="87"/>
      <c r="AD282" s="87"/>
      <c r="AE282" s="87"/>
      <c r="AF282" s="87"/>
      <c r="AG282" s="87"/>
      <c r="AH282" s="87"/>
      <c r="AI282" s="87"/>
      <c r="AJ282" s="87"/>
      <c r="AK282" s="87"/>
    </row>
    <row r="283" spans="1:37">
      <c r="A283" s="87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267"/>
      <c r="T283" s="267"/>
      <c r="U283" s="87"/>
      <c r="V283" s="87"/>
      <c r="W283" s="87"/>
      <c r="X283" s="87"/>
      <c r="Y283" s="87"/>
      <c r="Z283" s="87"/>
      <c r="AA283" s="87"/>
      <c r="AB283" s="87"/>
      <c r="AC283" s="87"/>
      <c r="AD283" s="87"/>
      <c r="AE283" s="87"/>
      <c r="AF283" s="87"/>
      <c r="AG283" s="87"/>
      <c r="AH283" s="87"/>
      <c r="AI283" s="87"/>
      <c r="AJ283" s="87"/>
      <c r="AK283" s="87"/>
    </row>
    <row r="284" spans="1:37">
      <c r="A284" s="87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267"/>
      <c r="T284" s="267"/>
      <c r="U284" s="87"/>
      <c r="V284" s="87"/>
      <c r="W284" s="87"/>
      <c r="X284" s="87"/>
      <c r="Y284" s="87"/>
      <c r="Z284" s="87"/>
      <c r="AA284" s="87"/>
      <c r="AB284" s="87"/>
      <c r="AC284" s="87"/>
      <c r="AD284" s="87"/>
      <c r="AE284" s="87"/>
      <c r="AF284" s="87"/>
      <c r="AG284" s="87"/>
      <c r="AH284" s="87"/>
      <c r="AI284" s="87"/>
      <c r="AJ284" s="87"/>
      <c r="AK284" s="87"/>
    </row>
    <row r="285" spans="1:37">
      <c r="A285" s="87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267"/>
      <c r="T285" s="267"/>
      <c r="U285" s="87"/>
      <c r="V285" s="87"/>
      <c r="W285" s="87"/>
      <c r="X285" s="87"/>
      <c r="Y285" s="87"/>
      <c r="Z285" s="87"/>
      <c r="AA285" s="87"/>
      <c r="AB285" s="87"/>
      <c r="AC285" s="87"/>
      <c r="AD285" s="87"/>
      <c r="AE285" s="87"/>
      <c r="AF285" s="87"/>
      <c r="AG285" s="87"/>
      <c r="AH285" s="87"/>
      <c r="AI285" s="87"/>
      <c r="AJ285" s="87"/>
      <c r="AK285" s="87"/>
    </row>
    <row r="286" spans="1:37">
      <c r="A286" s="87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267"/>
      <c r="T286" s="267"/>
      <c r="U286" s="87"/>
      <c r="V286" s="87"/>
      <c r="W286" s="87"/>
      <c r="X286" s="87"/>
      <c r="Y286" s="87"/>
      <c r="Z286" s="87"/>
      <c r="AA286" s="87"/>
      <c r="AB286" s="87"/>
      <c r="AC286" s="87"/>
      <c r="AD286" s="87"/>
      <c r="AE286" s="87"/>
      <c r="AF286" s="87"/>
      <c r="AG286" s="87"/>
      <c r="AH286" s="87"/>
      <c r="AI286" s="87"/>
      <c r="AJ286" s="87"/>
      <c r="AK286" s="87"/>
    </row>
    <row r="287" spans="1:37">
      <c r="A287" s="87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267"/>
      <c r="T287" s="267"/>
      <c r="U287" s="87"/>
      <c r="V287" s="87"/>
      <c r="W287" s="87"/>
      <c r="X287" s="87"/>
      <c r="Y287" s="87"/>
      <c r="Z287" s="87"/>
      <c r="AA287" s="87"/>
      <c r="AB287" s="87"/>
      <c r="AC287" s="87"/>
      <c r="AD287" s="87"/>
      <c r="AE287" s="87"/>
      <c r="AF287" s="87"/>
      <c r="AG287" s="87"/>
      <c r="AH287" s="87"/>
      <c r="AI287" s="87"/>
      <c r="AJ287" s="87"/>
      <c r="AK287" s="87"/>
    </row>
    <row r="288" spans="1:37">
      <c r="A288" s="87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267"/>
      <c r="T288" s="267"/>
      <c r="U288" s="87"/>
      <c r="V288" s="87"/>
      <c r="W288" s="87"/>
      <c r="X288" s="87"/>
      <c r="Y288" s="87"/>
      <c r="Z288" s="87"/>
      <c r="AA288" s="87"/>
      <c r="AB288" s="87"/>
      <c r="AC288" s="87"/>
      <c r="AD288" s="87"/>
      <c r="AE288" s="87"/>
      <c r="AF288" s="87"/>
      <c r="AG288" s="87"/>
      <c r="AH288" s="87"/>
      <c r="AI288" s="87"/>
      <c r="AJ288" s="87"/>
      <c r="AK288" s="87"/>
    </row>
    <row r="289" spans="1:37">
      <c r="A289" s="87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267"/>
      <c r="T289" s="267"/>
      <c r="U289" s="87"/>
      <c r="V289" s="87"/>
      <c r="W289" s="87"/>
      <c r="X289" s="87"/>
      <c r="Y289" s="87"/>
      <c r="Z289" s="87"/>
      <c r="AA289" s="87"/>
      <c r="AB289" s="87"/>
      <c r="AC289" s="87"/>
      <c r="AD289" s="87"/>
      <c r="AE289" s="87"/>
      <c r="AF289" s="87"/>
      <c r="AG289" s="87"/>
      <c r="AH289" s="87"/>
      <c r="AI289" s="87"/>
      <c r="AJ289" s="87"/>
      <c r="AK289" s="87"/>
    </row>
    <row r="290" spans="1:37">
      <c r="A290" s="87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267"/>
      <c r="T290" s="267"/>
      <c r="U290" s="87"/>
      <c r="V290" s="87"/>
      <c r="W290" s="87"/>
      <c r="X290" s="87"/>
      <c r="Y290" s="87"/>
      <c r="Z290" s="87"/>
      <c r="AA290" s="87"/>
      <c r="AB290" s="87"/>
      <c r="AC290" s="87"/>
      <c r="AD290" s="87"/>
      <c r="AE290" s="87"/>
      <c r="AF290" s="87"/>
      <c r="AG290" s="87"/>
      <c r="AH290" s="87"/>
      <c r="AI290" s="87"/>
      <c r="AJ290" s="87"/>
      <c r="AK290" s="87"/>
    </row>
    <row r="291" spans="1:37">
      <c r="A291" s="87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267"/>
      <c r="T291" s="267"/>
      <c r="U291" s="87"/>
      <c r="V291" s="87"/>
      <c r="W291" s="87"/>
      <c r="X291" s="87"/>
      <c r="Y291" s="87"/>
      <c r="Z291" s="87"/>
      <c r="AA291" s="87"/>
      <c r="AB291" s="87"/>
      <c r="AC291" s="87"/>
      <c r="AD291" s="87"/>
      <c r="AE291" s="87"/>
      <c r="AF291" s="87"/>
      <c r="AG291" s="87"/>
      <c r="AH291" s="87"/>
      <c r="AI291" s="87"/>
      <c r="AJ291" s="87"/>
      <c r="AK291" s="87"/>
    </row>
    <row r="292" spans="1:37">
      <c r="A292" s="87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267"/>
      <c r="T292" s="267"/>
      <c r="U292" s="87"/>
      <c r="V292" s="87"/>
      <c r="W292" s="87"/>
      <c r="X292" s="87"/>
      <c r="Y292" s="87"/>
      <c r="Z292" s="87"/>
      <c r="AA292" s="87"/>
      <c r="AB292" s="87"/>
      <c r="AC292" s="87"/>
      <c r="AD292" s="87"/>
      <c r="AE292" s="87"/>
      <c r="AF292" s="87"/>
      <c r="AG292" s="87"/>
      <c r="AH292" s="87"/>
      <c r="AI292" s="87"/>
      <c r="AJ292" s="87"/>
      <c r="AK292" s="87"/>
    </row>
    <row r="293" spans="1:37">
      <c r="A293" s="87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267"/>
      <c r="T293" s="267"/>
      <c r="U293" s="87"/>
      <c r="V293" s="87"/>
      <c r="W293" s="87"/>
      <c r="X293" s="87"/>
      <c r="Y293" s="87"/>
      <c r="Z293" s="87"/>
      <c r="AA293" s="87"/>
      <c r="AB293" s="87"/>
      <c r="AC293" s="87"/>
      <c r="AD293" s="87"/>
      <c r="AE293" s="87"/>
      <c r="AF293" s="87"/>
      <c r="AG293" s="87"/>
      <c r="AH293" s="87"/>
      <c r="AI293" s="87"/>
      <c r="AJ293" s="87"/>
      <c r="AK293" s="87"/>
    </row>
    <row r="294" spans="1:37">
      <c r="A294" s="87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267"/>
      <c r="T294" s="267"/>
      <c r="U294" s="87"/>
      <c r="V294" s="87"/>
      <c r="W294" s="87"/>
      <c r="X294" s="87"/>
      <c r="Y294" s="87"/>
      <c r="Z294" s="87"/>
      <c r="AA294" s="87"/>
      <c r="AB294" s="87"/>
      <c r="AC294" s="87"/>
      <c r="AD294" s="87"/>
      <c r="AE294" s="87"/>
      <c r="AF294" s="87"/>
      <c r="AG294" s="87"/>
      <c r="AH294" s="87"/>
      <c r="AI294" s="87"/>
      <c r="AJ294" s="87"/>
      <c r="AK294" s="87"/>
    </row>
    <row r="295" spans="1:37">
      <c r="A295" s="87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267"/>
      <c r="T295" s="267"/>
      <c r="U295" s="87"/>
      <c r="V295" s="87"/>
      <c r="W295" s="87"/>
      <c r="X295" s="87"/>
      <c r="Y295" s="87"/>
      <c r="Z295" s="87"/>
      <c r="AA295" s="87"/>
      <c r="AB295" s="87"/>
      <c r="AC295" s="87"/>
      <c r="AD295" s="87"/>
      <c r="AE295" s="87"/>
      <c r="AF295" s="87"/>
      <c r="AG295" s="87"/>
      <c r="AH295" s="87"/>
      <c r="AI295" s="87"/>
      <c r="AJ295" s="87"/>
      <c r="AK295" s="87"/>
    </row>
    <row r="296" spans="1:37">
      <c r="A296" s="87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267"/>
      <c r="T296" s="267"/>
      <c r="U296" s="87"/>
      <c r="V296" s="87"/>
      <c r="W296" s="87"/>
      <c r="X296" s="87"/>
      <c r="Y296" s="87"/>
      <c r="Z296" s="87"/>
      <c r="AA296" s="87"/>
      <c r="AB296" s="87"/>
      <c r="AC296" s="87"/>
      <c r="AD296" s="87"/>
      <c r="AE296" s="87"/>
      <c r="AF296" s="87"/>
      <c r="AG296" s="87"/>
      <c r="AH296" s="87"/>
      <c r="AI296" s="87"/>
      <c r="AJ296" s="87"/>
      <c r="AK296" s="87"/>
    </row>
    <row r="297" spans="1:37">
      <c r="A297" s="87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267"/>
      <c r="T297" s="267"/>
      <c r="U297" s="87"/>
      <c r="V297" s="87"/>
      <c r="W297" s="87"/>
      <c r="X297" s="87"/>
      <c r="Y297" s="87"/>
      <c r="Z297" s="87"/>
      <c r="AA297" s="87"/>
      <c r="AB297" s="87"/>
      <c r="AC297" s="87"/>
      <c r="AD297" s="87"/>
      <c r="AE297" s="87"/>
      <c r="AF297" s="87"/>
      <c r="AG297" s="87"/>
      <c r="AH297" s="87"/>
      <c r="AI297" s="87"/>
      <c r="AJ297" s="87"/>
      <c r="AK297" s="87"/>
    </row>
    <row r="298" spans="1:37">
      <c r="A298" s="87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267"/>
      <c r="T298" s="267"/>
      <c r="U298" s="87"/>
      <c r="V298" s="87"/>
      <c r="W298" s="87"/>
      <c r="X298" s="87"/>
      <c r="Y298" s="87"/>
      <c r="Z298" s="87"/>
      <c r="AA298" s="87"/>
      <c r="AB298" s="87"/>
      <c r="AC298" s="87"/>
      <c r="AD298" s="87"/>
      <c r="AE298" s="87"/>
      <c r="AF298" s="87"/>
      <c r="AG298" s="87"/>
      <c r="AH298" s="87"/>
      <c r="AI298" s="87"/>
      <c r="AJ298" s="87"/>
      <c r="AK298" s="87"/>
    </row>
    <row r="299" spans="1:37">
      <c r="A299" s="87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267"/>
      <c r="T299" s="267"/>
      <c r="U299" s="87"/>
      <c r="V299" s="87"/>
      <c r="W299" s="87"/>
      <c r="X299" s="87"/>
      <c r="Y299" s="87"/>
      <c r="Z299" s="87"/>
      <c r="AA299" s="87"/>
      <c r="AB299" s="87"/>
      <c r="AC299" s="87"/>
      <c r="AD299" s="87"/>
      <c r="AE299" s="87"/>
      <c r="AF299" s="87"/>
      <c r="AG299" s="87"/>
      <c r="AH299" s="87"/>
      <c r="AI299" s="87"/>
      <c r="AJ299" s="87"/>
      <c r="AK299" s="87"/>
    </row>
    <row r="300" spans="1:37">
      <c r="A300" s="87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267"/>
      <c r="T300" s="267"/>
      <c r="U300" s="87"/>
      <c r="V300" s="87"/>
      <c r="W300" s="87"/>
      <c r="X300" s="87"/>
      <c r="Y300" s="87"/>
      <c r="Z300" s="87"/>
      <c r="AA300" s="87"/>
      <c r="AB300" s="87"/>
      <c r="AC300" s="87"/>
      <c r="AD300" s="87"/>
      <c r="AE300" s="87"/>
      <c r="AF300" s="87"/>
      <c r="AG300" s="87"/>
      <c r="AH300" s="87"/>
      <c r="AI300" s="87"/>
      <c r="AJ300" s="87"/>
      <c r="AK300" s="87"/>
    </row>
    <row r="301" spans="1:37">
      <c r="A301" s="87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267"/>
      <c r="T301" s="267"/>
      <c r="U301" s="87"/>
      <c r="V301" s="87"/>
      <c r="W301" s="87"/>
      <c r="X301" s="87"/>
      <c r="Y301" s="87"/>
      <c r="Z301" s="87"/>
      <c r="AA301" s="87"/>
      <c r="AB301" s="87"/>
      <c r="AC301" s="87"/>
      <c r="AD301" s="87"/>
      <c r="AE301" s="87"/>
      <c r="AF301" s="87"/>
      <c r="AG301" s="87"/>
      <c r="AH301" s="87"/>
      <c r="AI301" s="87"/>
      <c r="AJ301" s="87"/>
      <c r="AK301" s="87"/>
    </row>
    <row r="302" spans="1:37">
      <c r="A302" s="87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267"/>
      <c r="T302" s="267"/>
      <c r="U302" s="87"/>
      <c r="V302" s="87"/>
      <c r="W302" s="87"/>
      <c r="X302" s="87"/>
      <c r="Y302" s="87"/>
      <c r="Z302" s="87"/>
      <c r="AA302" s="87"/>
      <c r="AB302" s="87"/>
      <c r="AC302" s="87"/>
      <c r="AD302" s="87"/>
      <c r="AE302" s="87"/>
      <c r="AF302" s="87"/>
      <c r="AG302" s="87"/>
      <c r="AH302" s="87"/>
      <c r="AI302" s="87"/>
      <c r="AJ302" s="87"/>
      <c r="AK302" s="87"/>
    </row>
    <row r="303" spans="1:37">
      <c r="A303" s="87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267"/>
      <c r="T303" s="267"/>
      <c r="U303" s="87"/>
      <c r="V303" s="87"/>
      <c r="W303" s="87"/>
      <c r="X303" s="87"/>
      <c r="Y303" s="87"/>
      <c r="Z303" s="87"/>
      <c r="AA303" s="87"/>
      <c r="AB303" s="87"/>
      <c r="AC303" s="87"/>
      <c r="AD303" s="87"/>
      <c r="AE303" s="87"/>
      <c r="AF303" s="87"/>
      <c r="AG303" s="87"/>
      <c r="AH303" s="87"/>
      <c r="AI303" s="87"/>
      <c r="AJ303" s="87"/>
      <c r="AK303" s="87"/>
    </row>
    <row r="304" spans="1:37">
      <c r="A304" s="87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267"/>
      <c r="T304" s="267"/>
      <c r="U304" s="87"/>
      <c r="V304" s="87"/>
      <c r="W304" s="87"/>
      <c r="X304" s="87"/>
      <c r="Y304" s="87"/>
      <c r="Z304" s="87"/>
      <c r="AA304" s="87"/>
      <c r="AB304" s="87"/>
      <c r="AC304" s="87"/>
      <c r="AD304" s="87"/>
      <c r="AE304" s="87"/>
      <c r="AF304" s="87"/>
      <c r="AG304" s="87"/>
      <c r="AH304" s="87"/>
      <c r="AI304" s="87"/>
      <c r="AJ304" s="87"/>
      <c r="AK304" s="87"/>
    </row>
    <row r="305" spans="1:37">
      <c r="A305" s="87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267"/>
      <c r="T305" s="267"/>
      <c r="U305" s="87"/>
      <c r="V305" s="87"/>
      <c r="W305" s="87"/>
      <c r="X305" s="87"/>
      <c r="Y305" s="87"/>
      <c r="Z305" s="87"/>
      <c r="AA305" s="87"/>
      <c r="AB305" s="87"/>
      <c r="AC305" s="87"/>
      <c r="AD305" s="87"/>
      <c r="AE305" s="87"/>
      <c r="AF305" s="87"/>
      <c r="AG305" s="87"/>
      <c r="AH305" s="87"/>
      <c r="AI305" s="87"/>
      <c r="AJ305" s="87"/>
      <c r="AK305" s="87"/>
    </row>
    <row r="306" spans="1:37">
      <c r="A306" s="87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267"/>
      <c r="T306" s="267"/>
      <c r="U306" s="87"/>
      <c r="V306" s="87"/>
      <c r="W306" s="87"/>
      <c r="X306" s="87"/>
      <c r="Y306" s="87"/>
      <c r="Z306" s="87"/>
      <c r="AA306" s="87"/>
      <c r="AB306" s="87"/>
      <c r="AC306" s="87"/>
      <c r="AD306" s="87"/>
      <c r="AE306" s="87"/>
      <c r="AF306" s="87"/>
      <c r="AG306" s="87"/>
      <c r="AH306" s="87"/>
      <c r="AI306" s="87"/>
      <c r="AJ306" s="87"/>
      <c r="AK306" s="87"/>
    </row>
    <row r="307" spans="1:37">
      <c r="A307" s="87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267"/>
      <c r="T307" s="267"/>
      <c r="U307" s="87"/>
      <c r="V307" s="87"/>
      <c r="W307" s="87"/>
      <c r="X307" s="87"/>
      <c r="Y307" s="87"/>
      <c r="Z307" s="87"/>
      <c r="AA307" s="87"/>
      <c r="AB307" s="87"/>
      <c r="AC307" s="87"/>
      <c r="AD307" s="87"/>
      <c r="AE307" s="87"/>
      <c r="AF307" s="87"/>
      <c r="AG307" s="87"/>
      <c r="AH307" s="87"/>
      <c r="AI307" s="87"/>
      <c r="AJ307" s="87"/>
      <c r="AK307" s="87"/>
    </row>
    <row r="308" spans="1:37">
      <c r="A308" s="87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267"/>
      <c r="T308" s="267"/>
      <c r="U308" s="87"/>
      <c r="V308" s="87"/>
      <c r="W308" s="87"/>
      <c r="X308" s="87"/>
      <c r="Y308" s="87"/>
      <c r="Z308" s="87"/>
      <c r="AA308" s="87"/>
      <c r="AB308" s="87"/>
      <c r="AC308" s="87"/>
      <c r="AD308" s="87"/>
      <c r="AE308" s="87"/>
      <c r="AF308" s="87"/>
      <c r="AG308" s="87"/>
      <c r="AH308" s="87"/>
      <c r="AI308" s="87"/>
      <c r="AJ308" s="87"/>
      <c r="AK308" s="87"/>
    </row>
    <row r="309" spans="1:37">
      <c r="A309" s="87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267"/>
      <c r="T309" s="267"/>
      <c r="U309" s="87"/>
      <c r="V309" s="87"/>
      <c r="W309" s="87"/>
      <c r="X309" s="87"/>
      <c r="Y309" s="87"/>
      <c r="Z309" s="87"/>
      <c r="AA309" s="87"/>
      <c r="AB309" s="87"/>
      <c r="AC309" s="87"/>
      <c r="AD309" s="87"/>
      <c r="AE309" s="87"/>
      <c r="AF309" s="87"/>
      <c r="AG309" s="87"/>
      <c r="AH309" s="87"/>
      <c r="AI309" s="87"/>
      <c r="AJ309" s="87"/>
      <c r="AK309" s="87"/>
    </row>
    <row r="310" spans="1:37">
      <c r="A310" s="87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267"/>
      <c r="T310" s="267"/>
      <c r="U310" s="87"/>
      <c r="V310" s="87"/>
      <c r="W310" s="87"/>
      <c r="X310" s="87"/>
      <c r="Y310" s="87"/>
      <c r="Z310" s="87"/>
      <c r="AA310" s="87"/>
      <c r="AB310" s="87"/>
      <c r="AC310" s="87"/>
      <c r="AD310" s="87"/>
      <c r="AE310" s="87"/>
      <c r="AF310" s="87"/>
      <c r="AG310" s="87"/>
      <c r="AH310" s="87"/>
      <c r="AI310" s="87"/>
      <c r="AJ310" s="87"/>
      <c r="AK310" s="87"/>
    </row>
    <row r="311" spans="1:37">
      <c r="A311" s="87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267"/>
      <c r="T311" s="267"/>
      <c r="U311" s="87"/>
      <c r="V311" s="87"/>
      <c r="W311" s="87"/>
      <c r="X311" s="87"/>
      <c r="Y311" s="87"/>
      <c r="Z311" s="87"/>
      <c r="AA311" s="87"/>
      <c r="AB311" s="87"/>
      <c r="AC311" s="87"/>
      <c r="AD311" s="87"/>
      <c r="AE311" s="87"/>
      <c r="AF311" s="87"/>
      <c r="AG311" s="87"/>
      <c r="AH311" s="87"/>
      <c r="AI311" s="87"/>
      <c r="AJ311" s="87"/>
      <c r="AK311" s="87"/>
    </row>
    <row r="312" spans="1:37">
      <c r="A312" s="87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267"/>
      <c r="T312" s="267"/>
      <c r="U312" s="87"/>
      <c r="V312" s="87"/>
      <c r="W312" s="87"/>
      <c r="X312" s="87"/>
      <c r="Y312" s="87"/>
      <c r="Z312" s="87"/>
      <c r="AA312" s="87"/>
      <c r="AB312" s="87"/>
      <c r="AC312" s="87"/>
      <c r="AD312" s="87"/>
      <c r="AE312" s="87"/>
      <c r="AF312" s="87"/>
      <c r="AG312" s="87"/>
      <c r="AH312" s="87"/>
      <c r="AI312" s="87"/>
      <c r="AJ312" s="87"/>
      <c r="AK312" s="87"/>
    </row>
    <row r="313" spans="1:37">
      <c r="A313" s="87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267"/>
      <c r="T313" s="267"/>
      <c r="U313" s="87"/>
      <c r="V313" s="87"/>
      <c r="W313" s="87"/>
      <c r="X313" s="87"/>
      <c r="Y313" s="87"/>
      <c r="Z313" s="87"/>
      <c r="AA313" s="87"/>
      <c r="AB313" s="87"/>
      <c r="AC313" s="87"/>
      <c r="AD313" s="87"/>
      <c r="AE313" s="87"/>
      <c r="AF313" s="87"/>
      <c r="AG313" s="87"/>
      <c r="AH313" s="87"/>
      <c r="AI313" s="87"/>
      <c r="AJ313" s="87"/>
      <c r="AK313" s="87"/>
    </row>
    <row r="314" spans="1:37">
      <c r="A314" s="87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267"/>
      <c r="T314" s="267"/>
      <c r="U314" s="87"/>
      <c r="V314" s="87"/>
      <c r="W314" s="87"/>
      <c r="X314" s="87"/>
      <c r="Y314" s="87"/>
      <c r="Z314" s="87"/>
      <c r="AA314" s="87"/>
      <c r="AB314" s="87"/>
      <c r="AC314" s="87"/>
      <c r="AD314" s="87"/>
      <c r="AE314" s="87"/>
      <c r="AF314" s="87"/>
      <c r="AG314" s="87"/>
      <c r="AH314" s="87"/>
      <c r="AI314" s="87"/>
      <c r="AJ314" s="87"/>
      <c r="AK314" s="87"/>
    </row>
    <row r="315" spans="1:37">
      <c r="A315" s="87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267"/>
      <c r="T315" s="267"/>
      <c r="U315" s="87"/>
      <c r="V315" s="87"/>
      <c r="W315" s="87"/>
      <c r="X315" s="87"/>
      <c r="Y315" s="87"/>
      <c r="Z315" s="87"/>
      <c r="AA315" s="87"/>
      <c r="AB315" s="87"/>
      <c r="AC315" s="87"/>
      <c r="AD315" s="87"/>
      <c r="AE315" s="87"/>
      <c r="AF315" s="87"/>
      <c r="AG315" s="87"/>
      <c r="AH315" s="87"/>
      <c r="AI315" s="87"/>
      <c r="AJ315" s="87"/>
      <c r="AK315" s="87"/>
    </row>
    <row r="316" spans="1:37">
      <c r="A316" s="87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267"/>
      <c r="T316" s="267"/>
      <c r="U316" s="87"/>
      <c r="V316" s="87"/>
      <c r="W316" s="87"/>
      <c r="X316" s="87"/>
      <c r="Y316" s="87"/>
      <c r="Z316" s="87"/>
      <c r="AA316" s="87"/>
      <c r="AB316" s="87"/>
      <c r="AC316" s="87"/>
      <c r="AD316" s="87"/>
      <c r="AE316" s="87"/>
      <c r="AF316" s="87"/>
      <c r="AG316" s="87"/>
      <c r="AH316" s="87"/>
      <c r="AI316" s="87"/>
      <c r="AJ316" s="87"/>
      <c r="AK316" s="87"/>
    </row>
    <row r="317" spans="1:37">
      <c r="A317" s="87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267"/>
      <c r="T317" s="267"/>
      <c r="U317" s="87"/>
      <c r="V317" s="87"/>
      <c r="W317" s="87"/>
      <c r="X317" s="87"/>
      <c r="Y317" s="87"/>
      <c r="Z317" s="87"/>
      <c r="AA317" s="87"/>
      <c r="AB317" s="87"/>
      <c r="AC317" s="87"/>
      <c r="AD317" s="87"/>
      <c r="AE317" s="87"/>
      <c r="AF317" s="87"/>
      <c r="AG317" s="87"/>
      <c r="AH317" s="87"/>
      <c r="AI317" s="87"/>
      <c r="AJ317" s="87"/>
      <c r="AK317" s="87"/>
    </row>
    <row r="318" spans="1:37">
      <c r="A318" s="87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267"/>
      <c r="T318" s="267"/>
      <c r="U318" s="87"/>
      <c r="V318" s="87"/>
      <c r="W318" s="87"/>
      <c r="X318" s="87"/>
      <c r="Y318" s="87"/>
      <c r="Z318" s="87"/>
      <c r="AA318" s="87"/>
      <c r="AB318" s="87"/>
      <c r="AC318" s="87"/>
      <c r="AD318" s="87"/>
      <c r="AE318" s="87"/>
      <c r="AF318" s="87"/>
      <c r="AG318" s="87"/>
      <c r="AH318" s="87"/>
      <c r="AI318" s="87"/>
      <c r="AJ318" s="87"/>
      <c r="AK318" s="87"/>
    </row>
    <row r="319" spans="1:37">
      <c r="A319" s="87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267"/>
      <c r="T319" s="267"/>
      <c r="U319" s="87"/>
      <c r="V319" s="87"/>
      <c r="W319" s="87"/>
      <c r="X319" s="87"/>
      <c r="Y319" s="87"/>
      <c r="Z319" s="87"/>
      <c r="AA319" s="87"/>
      <c r="AB319" s="87"/>
      <c r="AC319" s="87"/>
      <c r="AD319" s="87"/>
      <c r="AE319" s="87"/>
      <c r="AF319" s="87"/>
      <c r="AG319" s="87"/>
      <c r="AH319" s="87"/>
      <c r="AI319" s="87"/>
      <c r="AJ319" s="87"/>
      <c r="AK319" s="87"/>
    </row>
    <row r="320" spans="1:37">
      <c r="A320" s="87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267"/>
      <c r="T320" s="267"/>
      <c r="U320" s="87"/>
      <c r="V320" s="87"/>
      <c r="W320" s="87"/>
      <c r="X320" s="87"/>
      <c r="Y320" s="87"/>
      <c r="Z320" s="87"/>
      <c r="AA320" s="87"/>
      <c r="AB320" s="87"/>
      <c r="AC320" s="87"/>
      <c r="AD320" s="87"/>
      <c r="AE320" s="87"/>
      <c r="AF320" s="87"/>
      <c r="AG320" s="87"/>
      <c r="AH320" s="87"/>
      <c r="AI320" s="87"/>
      <c r="AJ320" s="87"/>
      <c r="AK320" s="87"/>
    </row>
    <row r="321" spans="1:37">
      <c r="A321" s="87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267"/>
      <c r="T321" s="267"/>
      <c r="U321" s="87"/>
      <c r="V321" s="87"/>
      <c r="W321" s="87"/>
      <c r="X321" s="87"/>
      <c r="Y321" s="87"/>
      <c r="Z321" s="87"/>
      <c r="AA321" s="87"/>
      <c r="AB321" s="87"/>
      <c r="AC321" s="87"/>
      <c r="AD321" s="87"/>
      <c r="AE321" s="87"/>
      <c r="AF321" s="87"/>
      <c r="AG321" s="87"/>
      <c r="AH321" s="87"/>
      <c r="AI321" s="87"/>
      <c r="AJ321" s="87"/>
      <c r="AK321" s="87"/>
    </row>
    <row r="322" spans="1:37">
      <c r="A322" s="87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267"/>
      <c r="T322" s="267"/>
      <c r="U322" s="87"/>
      <c r="V322" s="87"/>
      <c r="W322" s="87"/>
      <c r="X322" s="87"/>
      <c r="Y322" s="87"/>
      <c r="Z322" s="87"/>
      <c r="AA322" s="87"/>
      <c r="AB322" s="87"/>
      <c r="AC322" s="87"/>
      <c r="AD322" s="87"/>
      <c r="AE322" s="87"/>
      <c r="AF322" s="87"/>
      <c r="AG322" s="87"/>
      <c r="AH322" s="87"/>
      <c r="AI322" s="87"/>
      <c r="AJ322" s="87"/>
      <c r="AK322" s="87"/>
    </row>
    <row r="323" spans="1:37">
      <c r="A323" s="87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267"/>
      <c r="T323" s="267"/>
      <c r="U323" s="87"/>
      <c r="V323" s="87"/>
      <c r="W323" s="87"/>
      <c r="X323" s="87"/>
      <c r="Y323" s="87"/>
      <c r="Z323" s="87"/>
      <c r="AA323" s="87"/>
      <c r="AB323" s="87"/>
      <c r="AC323" s="87"/>
      <c r="AD323" s="87"/>
      <c r="AE323" s="87"/>
      <c r="AF323" s="87"/>
      <c r="AG323" s="87"/>
      <c r="AH323" s="87"/>
      <c r="AI323" s="87"/>
      <c r="AJ323" s="87"/>
      <c r="AK323" s="87"/>
    </row>
    <row r="324" spans="1:37">
      <c r="A324" s="87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267"/>
      <c r="T324" s="267"/>
      <c r="U324" s="87"/>
      <c r="V324" s="87"/>
      <c r="W324" s="87"/>
      <c r="X324" s="87"/>
      <c r="Y324" s="87"/>
      <c r="Z324" s="87"/>
      <c r="AA324" s="87"/>
      <c r="AB324" s="87"/>
      <c r="AC324" s="87"/>
      <c r="AD324" s="87"/>
      <c r="AE324" s="87"/>
      <c r="AF324" s="87"/>
      <c r="AG324" s="87"/>
      <c r="AH324" s="87"/>
      <c r="AI324" s="87"/>
      <c r="AJ324" s="87"/>
      <c r="AK324" s="87"/>
    </row>
    <row r="325" spans="1:37">
      <c r="A325" s="87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267"/>
      <c r="T325" s="267"/>
      <c r="U325" s="87"/>
      <c r="V325" s="87"/>
      <c r="W325" s="87"/>
      <c r="X325" s="87"/>
      <c r="Y325" s="87"/>
      <c r="Z325" s="87"/>
      <c r="AA325" s="87"/>
      <c r="AB325" s="87"/>
      <c r="AC325" s="87"/>
      <c r="AD325" s="87"/>
      <c r="AE325" s="87"/>
      <c r="AF325" s="87"/>
      <c r="AG325" s="87"/>
      <c r="AH325" s="87"/>
      <c r="AI325" s="87"/>
      <c r="AJ325" s="87"/>
      <c r="AK325" s="87"/>
    </row>
    <row r="326" spans="1:37">
      <c r="A326" s="87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267"/>
      <c r="T326" s="267"/>
      <c r="U326" s="87"/>
      <c r="V326" s="87"/>
      <c r="W326" s="87"/>
      <c r="X326" s="87"/>
      <c r="Y326" s="87"/>
      <c r="Z326" s="87"/>
      <c r="AA326" s="87"/>
      <c r="AB326" s="87"/>
      <c r="AC326" s="87"/>
      <c r="AD326" s="87"/>
      <c r="AE326" s="87"/>
      <c r="AF326" s="87"/>
      <c r="AG326" s="87"/>
      <c r="AH326" s="87"/>
      <c r="AI326" s="87"/>
      <c r="AJ326" s="87"/>
      <c r="AK326" s="87"/>
    </row>
    <row r="327" spans="1:37">
      <c r="A327" s="87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267"/>
      <c r="T327" s="267"/>
      <c r="U327" s="87"/>
      <c r="V327" s="87"/>
      <c r="W327" s="87"/>
      <c r="X327" s="87"/>
      <c r="Y327" s="87"/>
      <c r="Z327" s="87"/>
      <c r="AA327" s="87"/>
      <c r="AB327" s="87"/>
      <c r="AC327" s="87"/>
      <c r="AD327" s="87"/>
      <c r="AE327" s="87"/>
      <c r="AF327" s="87"/>
      <c r="AG327" s="87"/>
      <c r="AH327" s="87"/>
      <c r="AI327" s="87"/>
      <c r="AJ327" s="87"/>
      <c r="AK327" s="87"/>
    </row>
    <row r="328" spans="1:37">
      <c r="A328" s="87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267"/>
      <c r="T328" s="267"/>
      <c r="U328" s="87"/>
      <c r="V328" s="87"/>
      <c r="W328" s="87"/>
      <c r="X328" s="87"/>
      <c r="Y328" s="87"/>
      <c r="Z328" s="87"/>
      <c r="AA328" s="87"/>
      <c r="AB328" s="87"/>
      <c r="AC328" s="87"/>
      <c r="AD328" s="87"/>
      <c r="AE328" s="87"/>
      <c r="AF328" s="87"/>
      <c r="AG328" s="87"/>
      <c r="AH328" s="87"/>
      <c r="AI328" s="87"/>
      <c r="AJ328" s="87"/>
      <c r="AK328" s="87"/>
    </row>
    <row r="329" spans="1:37">
      <c r="A329" s="87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267"/>
      <c r="T329" s="267"/>
      <c r="U329" s="87"/>
      <c r="V329" s="87"/>
      <c r="W329" s="87"/>
      <c r="X329" s="87"/>
      <c r="Y329" s="87"/>
      <c r="Z329" s="87"/>
      <c r="AA329" s="87"/>
      <c r="AB329" s="87"/>
      <c r="AC329" s="87"/>
      <c r="AD329" s="87"/>
      <c r="AE329" s="87"/>
      <c r="AF329" s="87"/>
      <c r="AG329" s="87"/>
      <c r="AH329" s="87"/>
      <c r="AI329" s="87"/>
      <c r="AJ329" s="87"/>
      <c r="AK329" s="87"/>
    </row>
    <row r="330" spans="1:37">
      <c r="A330" s="87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267"/>
      <c r="T330" s="267"/>
      <c r="U330" s="87"/>
      <c r="V330" s="87"/>
      <c r="W330" s="87"/>
      <c r="X330" s="87"/>
      <c r="Y330" s="87"/>
      <c r="Z330" s="87"/>
      <c r="AA330" s="87"/>
      <c r="AB330" s="87"/>
      <c r="AC330" s="87"/>
      <c r="AD330" s="87"/>
      <c r="AE330" s="87"/>
      <c r="AF330" s="87"/>
      <c r="AG330" s="87"/>
      <c r="AH330" s="87"/>
      <c r="AI330" s="87"/>
      <c r="AJ330" s="87"/>
      <c r="AK330" s="87"/>
    </row>
    <row r="331" spans="1:37">
      <c r="A331" s="87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267"/>
      <c r="T331" s="267"/>
      <c r="U331" s="87"/>
      <c r="V331" s="87"/>
      <c r="W331" s="87"/>
      <c r="X331" s="87"/>
      <c r="Y331" s="87"/>
      <c r="Z331" s="87"/>
      <c r="AA331" s="87"/>
      <c r="AB331" s="87"/>
      <c r="AC331" s="87"/>
      <c r="AD331" s="87"/>
      <c r="AE331" s="87"/>
      <c r="AF331" s="87"/>
      <c r="AG331" s="87"/>
      <c r="AH331" s="87"/>
      <c r="AI331" s="87"/>
      <c r="AJ331" s="87"/>
      <c r="AK331" s="87"/>
    </row>
    <row r="332" spans="1:37">
      <c r="A332" s="87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267"/>
      <c r="T332" s="267"/>
      <c r="U332" s="87"/>
      <c r="V332" s="87"/>
      <c r="W332" s="87"/>
      <c r="X332" s="87"/>
      <c r="Y332" s="87"/>
      <c r="Z332" s="87"/>
      <c r="AA332" s="87"/>
      <c r="AB332" s="87"/>
      <c r="AC332" s="87"/>
      <c r="AD332" s="87"/>
      <c r="AE332" s="87"/>
      <c r="AF332" s="87"/>
      <c r="AG332" s="87"/>
      <c r="AH332" s="87"/>
      <c r="AI332" s="87"/>
      <c r="AJ332" s="87"/>
      <c r="AK332" s="87"/>
    </row>
    <row r="333" spans="1:37">
      <c r="A333" s="87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267"/>
      <c r="T333" s="267"/>
      <c r="U333" s="87"/>
      <c r="V333" s="87"/>
      <c r="W333" s="87"/>
      <c r="X333" s="87"/>
      <c r="Y333" s="87"/>
      <c r="Z333" s="87"/>
      <c r="AA333" s="87"/>
      <c r="AB333" s="87"/>
      <c r="AC333" s="87"/>
      <c r="AD333" s="87"/>
      <c r="AE333" s="87"/>
      <c r="AF333" s="87"/>
      <c r="AG333" s="87"/>
      <c r="AH333" s="87"/>
      <c r="AI333" s="87"/>
      <c r="AJ333" s="87"/>
      <c r="AK333" s="87"/>
    </row>
    <row r="334" spans="1:37">
      <c r="A334" s="87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267"/>
      <c r="T334" s="267"/>
      <c r="U334" s="87"/>
      <c r="V334" s="87"/>
      <c r="W334" s="87"/>
      <c r="X334" s="87"/>
      <c r="Y334" s="87"/>
      <c r="Z334" s="87"/>
      <c r="AA334" s="87"/>
      <c r="AB334" s="87"/>
      <c r="AC334" s="87"/>
      <c r="AD334" s="87"/>
      <c r="AE334" s="87"/>
      <c r="AF334" s="87"/>
      <c r="AG334" s="87"/>
      <c r="AH334" s="87"/>
      <c r="AI334" s="87"/>
      <c r="AJ334" s="87"/>
      <c r="AK334" s="87"/>
    </row>
    <row r="335" spans="1:37">
      <c r="A335" s="87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267"/>
      <c r="T335" s="267"/>
      <c r="U335" s="87"/>
      <c r="V335" s="87"/>
      <c r="W335" s="87"/>
      <c r="X335" s="87"/>
      <c r="Y335" s="87"/>
      <c r="Z335" s="87"/>
      <c r="AA335" s="87"/>
      <c r="AB335" s="87"/>
      <c r="AC335" s="87"/>
      <c r="AD335" s="87"/>
      <c r="AE335" s="87"/>
      <c r="AF335" s="87"/>
      <c r="AG335" s="87"/>
      <c r="AH335" s="87"/>
      <c r="AI335" s="87"/>
      <c r="AJ335" s="87"/>
      <c r="AK335" s="87"/>
    </row>
    <row r="336" spans="1:37">
      <c r="A336" s="87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267"/>
      <c r="T336" s="267"/>
      <c r="U336" s="87"/>
      <c r="V336" s="87"/>
      <c r="W336" s="87"/>
      <c r="X336" s="87"/>
      <c r="Y336" s="87"/>
      <c r="Z336" s="87"/>
      <c r="AA336" s="87"/>
      <c r="AB336" s="87"/>
      <c r="AC336" s="87"/>
      <c r="AD336" s="87"/>
      <c r="AE336" s="87"/>
      <c r="AF336" s="87"/>
      <c r="AG336" s="87"/>
      <c r="AH336" s="87"/>
      <c r="AI336" s="87"/>
      <c r="AJ336" s="87"/>
      <c r="AK336" s="87"/>
    </row>
    <row r="337" spans="1:37">
      <c r="A337" s="87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267"/>
      <c r="T337" s="267"/>
      <c r="U337" s="87"/>
      <c r="V337" s="87"/>
      <c r="W337" s="87"/>
      <c r="X337" s="87"/>
      <c r="Y337" s="87"/>
      <c r="Z337" s="87"/>
      <c r="AA337" s="87"/>
      <c r="AB337" s="87"/>
      <c r="AC337" s="87"/>
      <c r="AD337" s="87"/>
      <c r="AE337" s="87"/>
      <c r="AF337" s="87"/>
      <c r="AG337" s="87"/>
      <c r="AH337" s="87"/>
      <c r="AI337" s="87"/>
      <c r="AJ337" s="87"/>
      <c r="AK337" s="87"/>
    </row>
    <row r="338" spans="1:37">
      <c r="A338" s="87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267"/>
      <c r="T338" s="267"/>
      <c r="U338" s="87"/>
      <c r="V338" s="87"/>
      <c r="W338" s="87"/>
      <c r="X338" s="87"/>
      <c r="Y338" s="87"/>
      <c r="Z338" s="87"/>
      <c r="AA338" s="87"/>
      <c r="AB338" s="87"/>
      <c r="AC338" s="87"/>
      <c r="AD338" s="87"/>
      <c r="AE338" s="87"/>
      <c r="AF338" s="87"/>
      <c r="AG338" s="87"/>
      <c r="AH338" s="87"/>
      <c r="AI338" s="87"/>
      <c r="AJ338" s="87"/>
      <c r="AK338" s="87"/>
    </row>
    <row r="339" spans="1:37">
      <c r="A339" s="87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267"/>
      <c r="T339" s="267"/>
      <c r="U339" s="87"/>
      <c r="V339" s="87"/>
      <c r="W339" s="87"/>
      <c r="X339" s="87"/>
      <c r="Y339" s="87"/>
      <c r="Z339" s="87"/>
      <c r="AA339" s="87"/>
      <c r="AB339" s="87"/>
      <c r="AC339" s="87"/>
      <c r="AD339" s="87"/>
      <c r="AE339" s="87"/>
      <c r="AF339" s="87"/>
      <c r="AG339" s="87"/>
      <c r="AH339" s="87"/>
      <c r="AI339" s="87"/>
      <c r="AJ339" s="87"/>
      <c r="AK339" s="87"/>
    </row>
    <row r="340" spans="1:37">
      <c r="A340" s="87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267"/>
      <c r="T340" s="267"/>
      <c r="U340" s="87"/>
      <c r="V340" s="87"/>
      <c r="W340" s="87"/>
      <c r="X340" s="87"/>
      <c r="Y340" s="87"/>
      <c r="Z340" s="87"/>
      <c r="AA340" s="87"/>
      <c r="AB340" s="87"/>
      <c r="AC340" s="87"/>
      <c r="AD340" s="87"/>
      <c r="AE340" s="87"/>
      <c r="AF340" s="87"/>
      <c r="AG340" s="87"/>
      <c r="AH340" s="87"/>
      <c r="AI340" s="87"/>
      <c r="AJ340" s="87"/>
      <c r="AK340" s="87"/>
    </row>
    <row r="341" spans="1:37">
      <c r="A341" s="87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267"/>
      <c r="T341" s="267"/>
      <c r="U341" s="87"/>
      <c r="V341" s="87"/>
      <c r="W341" s="87"/>
      <c r="X341" s="87"/>
      <c r="Y341" s="87"/>
      <c r="Z341" s="87"/>
      <c r="AA341" s="87"/>
      <c r="AB341" s="87"/>
      <c r="AC341" s="87"/>
      <c r="AD341" s="87"/>
      <c r="AE341" s="87"/>
      <c r="AF341" s="87"/>
      <c r="AG341" s="87"/>
      <c r="AH341" s="87"/>
      <c r="AI341" s="87"/>
      <c r="AJ341" s="87"/>
      <c r="AK341" s="87"/>
    </row>
    <row r="342" spans="1:37">
      <c r="A342" s="87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267"/>
      <c r="T342" s="267"/>
      <c r="U342" s="87"/>
      <c r="V342" s="87"/>
      <c r="W342" s="87"/>
      <c r="X342" s="87"/>
      <c r="Y342" s="87"/>
      <c r="Z342" s="87"/>
      <c r="AA342" s="87"/>
      <c r="AB342" s="87"/>
      <c r="AC342" s="87"/>
      <c r="AD342" s="87"/>
      <c r="AE342" s="87"/>
      <c r="AF342" s="87"/>
      <c r="AG342" s="87"/>
      <c r="AH342" s="87"/>
      <c r="AI342" s="87"/>
      <c r="AJ342" s="87"/>
      <c r="AK342" s="87"/>
    </row>
    <row r="343" spans="1:37">
      <c r="A343" s="87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267"/>
      <c r="T343" s="267"/>
      <c r="U343" s="87"/>
      <c r="V343" s="87"/>
      <c r="W343" s="87"/>
      <c r="X343" s="87"/>
      <c r="Y343" s="87"/>
      <c r="Z343" s="87"/>
      <c r="AA343" s="87"/>
      <c r="AB343" s="87"/>
      <c r="AC343" s="87"/>
      <c r="AD343" s="87"/>
      <c r="AE343" s="87"/>
      <c r="AF343" s="87"/>
      <c r="AG343" s="87"/>
      <c r="AH343" s="87"/>
      <c r="AI343" s="87"/>
      <c r="AJ343" s="87"/>
      <c r="AK343" s="87"/>
    </row>
    <row r="344" spans="1:37">
      <c r="A344" s="87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267"/>
      <c r="T344" s="267"/>
      <c r="U344" s="87"/>
      <c r="V344" s="87"/>
      <c r="W344" s="87"/>
      <c r="X344" s="87"/>
      <c r="Y344" s="87"/>
      <c r="Z344" s="87"/>
      <c r="AA344" s="87"/>
      <c r="AB344" s="87"/>
      <c r="AC344" s="87"/>
      <c r="AD344" s="87"/>
      <c r="AE344" s="87"/>
      <c r="AF344" s="87"/>
      <c r="AG344" s="87"/>
      <c r="AH344" s="87"/>
      <c r="AI344" s="87"/>
      <c r="AJ344" s="87"/>
      <c r="AK344" s="87"/>
    </row>
    <row r="345" spans="1:37">
      <c r="A345" s="87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267"/>
      <c r="T345" s="267"/>
      <c r="U345" s="87"/>
      <c r="V345" s="87"/>
      <c r="W345" s="87"/>
      <c r="X345" s="87"/>
      <c r="Y345" s="87"/>
      <c r="Z345" s="87"/>
      <c r="AA345" s="87"/>
      <c r="AB345" s="87"/>
      <c r="AC345" s="87"/>
      <c r="AD345" s="87"/>
      <c r="AE345" s="87"/>
      <c r="AF345" s="87"/>
      <c r="AG345" s="87"/>
      <c r="AH345" s="87"/>
      <c r="AI345" s="87"/>
      <c r="AJ345" s="87"/>
      <c r="AK345" s="87"/>
    </row>
    <row r="346" spans="1:37">
      <c r="A346" s="87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267"/>
      <c r="T346" s="267"/>
      <c r="U346" s="87"/>
      <c r="V346" s="87"/>
      <c r="W346" s="87"/>
      <c r="X346" s="87"/>
      <c r="Y346" s="87"/>
      <c r="Z346" s="87"/>
      <c r="AA346" s="87"/>
      <c r="AB346" s="87"/>
      <c r="AC346" s="87"/>
      <c r="AD346" s="87"/>
      <c r="AE346" s="87"/>
      <c r="AF346" s="87"/>
      <c r="AG346" s="87"/>
      <c r="AH346" s="87"/>
      <c r="AI346" s="87"/>
      <c r="AJ346" s="87"/>
      <c r="AK346" s="87"/>
    </row>
    <row r="347" spans="1:37">
      <c r="A347" s="87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267"/>
      <c r="T347" s="267"/>
      <c r="U347" s="87"/>
      <c r="V347" s="87"/>
      <c r="W347" s="87"/>
      <c r="X347" s="87"/>
      <c r="Y347" s="87"/>
      <c r="Z347" s="87"/>
      <c r="AA347" s="87"/>
      <c r="AB347" s="87"/>
      <c r="AC347" s="87"/>
      <c r="AD347" s="87"/>
      <c r="AE347" s="87"/>
      <c r="AF347" s="87"/>
      <c r="AG347" s="87"/>
      <c r="AH347" s="87"/>
      <c r="AI347" s="87"/>
      <c r="AJ347" s="87"/>
      <c r="AK347" s="87"/>
    </row>
    <row r="348" spans="1:37">
      <c r="A348" s="87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267"/>
      <c r="T348" s="267"/>
      <c r="U348" s="87"/>
      <c r="V348" s="87"/>
      <c r="W348" s="87"/>
      <c r="X348" s="87"/>
      <c r="Y348" s="87"/>
      <c r="Z348" s="87"/>
      <c r="AA348" s="87"/>
      <c r="AB348" s="87"/>
      <c r="AC348" s="87"/>
      <c r="AD348" s="87"/>
      <c r="AE348" s="87"/>
      <c r="AF348" s="87"/>
      <c r="AG348" s="87"/>
      <c r="AH348" s="87"/>
      <c r="AI348" s="87"/>
      <c r="AJ348" s="87"/>
      <c r="AK348" s="87"/>
    </row>
    <row r="349" spans="1:37">
      <c r="A349" s="87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267"/>
      <c r="T349" s="267"/>
      <c r="U349" s="87"/>
      <c r="V349" s="87"/>
      <c r="W349" s="87"/>
      <c r="X349" s="87"/>
      <c r="Y349" s="87"/>
      <c r="Z349" s="87"/>
      <c r="AA349" s="87"/>
      <c r="AB349" s="87"/>
      <c r="AC349" s="87"/>
      <c r="AD349" s="87"/>
      <c r="AE349" s="87"/>
      <c r="AF349" s="87"/>
      <c r="AG349" s="87"/>
      <c r="AH349" s="87"/>
      <c r="AI349" s="87"/>
      <c r="AJ349" s="87"/>
      <c r="AK349" s="87"/>
    </row>
    <row r="350" spans="1:37">
      <c r="A350" s="87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267"/>
      <c r="T350" s="267"/>
      <c r="U350" s="87"/>
      <c r="V350" s="87"/>
      <c r="W350" s="87"/>
      <c r="X350" s="87"/>
      <c r="Y350" s="87"/>
      <c r="Z350" s="87"/>
      <c r="AA350" s="87"/>
      <c r="AB350" s="87"/>
      <c r="AC350" s="87"/>
      <c r="AD350" s="87"/>
      <c r="AE350" s="87"/>
      <c r="AF350" s="87"/>
      <c r="AG350" s="87"/>
      <c r="AH350" s="87"/>
      <c r="AI350" s="87"/>
      <c r="AJ350" s="87"/>
      <c r="AK350" s="87"/>
    </row>
    <row r="351" spans="1:37">
      <c r="A351" s="87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267"/>
      <c r="T351" s="267"/>
      <c r="U351" s="87"/>
      <c r="V351" s="87"/>
      <c r="W351" s="87"/>
      <c r="X351" s="87"/>
      <c r="Y351" s="87"/>
      <c r="Z351" s="87"/>
      <c r="AA351" s="87"/>
      <c r="AB351" s="87"/>
      <c r="AC351" s="87"/>
      <c r="AD351" s="87"/>
      <c r="AE351" s="87"/>
      <c r="AF351" s="87"/>
      <c r="AG351" s="87"/>
      <c r="AH351" s="87"/>
      <c r="AI351" s="87"/>
      <c r="AJ351" s="87"/>
      <c r="AK351" s="87"/>
    </row>
    <row r="352" spans="1:37">
      <c r="A352" s="87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267"/>
      <c r="T352" s="267"/>
      <c r="U352" s="87"/>
      <c r="V352" s="87"/>
      <c r="W352" s="87"/>
      <c r="X352" s="87"/>
      <c r="Y352" s="87"/>
      <c r="Z352" s="87"/>
      <c r="AA352" s="87"/>
      <c r="AB352" s="87"/>
      <c r="AC352" s="87"/>
      <c r="AD352" s="87"/>
      <c r="AE352" s="87"/>
      <c r="AF352" s="87"/>
      <c r="AG352" s="87"/>
      <c r="AH352" s="87"/>
      <c r="AI352" s="87"/>
      <c r="AJ352" s="87"/>
      <c r="AK352" s="87"/>
    </row>
    <row r="353" spans="1:37">
      <c r="A353" s="87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267"/>
      <c r="T353" s="267"/>
      <c r="U353" s="87"/>
      <c r="V353" s="87"/>
      <c r="W353" s="87"/>
      <c r="X353" s="87"/>
      <c r="Y353" s="87"/>
      <c r="Z353" s="87"/>
      <c r="AA353" s="87"/>
      <c r="AB353" s="87"/>
      <c r="AC353" s="87"/>
      <c r="AD353" s="87"/>
      <c r="AE353" s="87"/>
      <c r="AF353" s="87"/>
      <c r="AG353" s="87"/>
      <c r="AH353" s="87"/>
      <c r="AI353" s="87"/>
      <c r="AJ353" s="87"/>
      <c r="AK353" s="87"/>
    </row>
    <row r="354" spans="1:37">
      <c r="A354" s="87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267"/>
      <c r="T354" s="267"/>
      <c r="U354" s="87"/>
      <c r="V354" s="87"/>
      <c r="W354" s="87"/>
      <c r="X354" s="87"/>
      <c r="Y354" s="87"/>
      <c r="Z354" s="87"/>
      <c r="AA354" s="87"/>
      <c r="AB354" s="87"/>
      <c r="AC354" s="87"/>
      <c r="AD354" s="87"/>
      <c r="AE354" s="87"/>
      <c r="AF354" s="87"/>
      <c r="AG354" s="87"/>
      <c r="AH354" s="87"/>
      <c r="AI354" s="87"/>
      <c r="AJ354" s="87"/>
      <c r="AK354" s="87"/>
    </row>
    <row r="355" spans="1:37">
      <c r="A355" s="87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267"/>
      <c r="T355" s="267"/>
      <c r="U355" s="87"/>
      <c r="V355" s="87"/>
      <c r="W355" s="87"/>
      <c r="X355" s="87"/>
      <c r="Y355" s="87"/>
      <c r="Z355" s="87"/>
      <c r="AA355" s="87"/>
      <c r="AB355" s="87"/>
      <c r="AC355" s="87"/>
      <c r="AD355" s="87"/>
      <c r="AE355" s="87"/>
      <c r="AF355" s="87"/>
      <c r="AG355" s="87"/>
      <c r="AH355" s="87"/>
      <c r="AI355" s="87"/>
      <c r="AJ355" s="87"/>
      <c r="AK355" s="87"/>
    </row>
    <row r="356" spans="1:37">
      <c r="A356" s="87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267"/>
      <c r="T356" s="267"/>
      <c r="U356" s="87"/>
      <c r="V356" s="87"/>
      <c r="W356" s="87"/>
      <c r="X356" s="87"/>
      <c r="Y356" s="87"/>
      <c r="Z356" s="87"/>
      <c r="AA356" s="87"/>
      <c r="AB356" s="87"/>
      <c r="AC356" s="87"/>
      <c r="AD356" s="87"/>
      <c r="AE356" s="87"/>
      <c r="AF356" s="87"/>
      <c r="AG356" s="87"/>
      <c r="AH356" s="87"/>
      <c r="AI356" s="87"/>
      <c r="AJ356" s="87"/>
      <c r="AK356" s="87"/>
    </row>
    <row r="357" spans="1:37">
      <c r="A357" s="87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267"/>
      <c r="T357" s="267"/>
      <c r="U357" s="87"/>
      <c r="V357" s="87"/>
      <c r="W357" s="87"/>
      <c r="X357" s="87"/>
      <c r="Y357" s="87"/>
      <c r="Z357" s="87"/>
      <c r="AA357" s="87"/>
      <c r="AB357" s="87"/>
      <c r="AC357" s="87"/>
      <c r="AD357" s="87"/>
      <c r="AE357" s="87"/>
      <c r="AF357" s="87"/>
      <c r="AG357" s="87"/>
      <c r="AH357" s="87"/>
      <c r="AI357" s="87"/>
      <c r="AJ357" s="87"/>
      <c r="AK357" s="87"/>
    </row>
    <row r="358" spans="1:37">
      <c r="A358" s="87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267"/>
      <c r="T358" s="267"/>
      <c r="U358" s="87"/>
      <c r="V358" s="87"/>
      <c r="W358" s="87"/>
      <c r="X358" s="87"/>
      <c r="Y358" s="87"/>
      <c r="Z358" s="87"/>
      <c r="AA358" s="87"/>
      <c r="AB358" s="87"/>
      <c r="AC358" s="87"/>
      <c r="AD358" s="87"/>
      <c r="AE358" s="87"/>
      <c r="AF358" s="87"/>
      <c r="AG358" s="87"/>
      <c r="AH358" s="87"/>
      <c r="AI358" s="87"/>
      <c r="AJ358" s="87"/>
      <c r="AK358" s="87"/>
    </row>
    <row r="359" spans="1:37">
      <c r="A359" s="87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267"/>
      <c r="T359" s="267"/>
      <c r="U359" s="87"/>
      <c r="V359" s="87"/>
      <c r="W359" s="87"/>
      <c r="X359" s="87"/>
      <c r="Y359" s="87"/>
      <c r="Z359" s="87"/>
      <c r="AA359" s="87"/>
      <c r="AB359" s="87"/>
      <c r="AC359" s="87"/>
      <c r="AD359" s="87"/>
      <c r="AE359" s="87"/>
      <c r="AF359" s="87"/>
      <c r="AG359" s="87"/>
      <c r="AH359" s="87"/>
      <c r="AI359" s="87"/>
      <c r="AJ359" s="87"/>
      <c r="AK359" s="87"/>
    </row>
    <row r="360" spans="1:37">
      <c r="A360" s="87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267"/>
      <c r="T360" s="267"/>
      <c r="U360" s="87"/>
      <c r="V360" s="87"/>
      <c r="W360" s="87"/>
      <c r="X360" s="87"/>
      <c r="Y360" s="87"/>
      <c r="Z360" s="87"/>
      <c r="AA360" s="87"/>
      <c r="AB360" s="87"/>
      <c r="AC360" s="87"/>
      <c r="AD360" s="87"/>
      <c r="AE360" s="87"/>
      <c r="AF360" s="87"/>
      <c r="AG360" s="87"/>
      <c r="AH360" s="87"/>
      <c r="AI360" s="87"/>
      <c r="AJ360" s="87"/>
      <c r="AK360" s="87"/>
    </row>
    <row r="361" spans="1:37">
      <c r="A361" s="87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267"/>
      <c r="T361" s="267"/>
      <c r="U361" s="87"/>
      <c r="V361" s="87"/>
      <c r="W361" s="87"/>
      <c r="X361" s="87"/>
      <c r="Y361" s="87"/>
      <c r="Z361" s="87"/>
      <c r="AA361" s="87"/>
      <c r="AB361" s="87"/>
      <c r="AC361" s="87"/>
      <c r="AD361" s="87"/>
      <c r="AE361" s="87"/>
      <c r="AF361" s="87"/>
      <c r="AG361" s="87"/>
      <c r="AH361" s="87"/>
      <c r="AI361" s="87"/>
      <c r="AJ361" s="87"/>
      <c r="AK361" s="87"/>
    </row>
    <row r="362" spans="1:37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267"/>
      <c r="T362" s="267"/>
      <c r="U362" s="87"/>
      <c r="V362" s="87"/>
      <c r="W362" s="87"/>
      <c r="X362" s="87"/>
      <c r="Y362" s="87"/>
      <c r="Z362" s="87"/>
      <c r="AA362" s="87"/>
      <c r="AB362" s="87"/>
      <c r="AC362" s="87"/>
      <c r="AD362" s="87"/>
      <c r="AE362" s="87"/>
      <c r="AF362" s="87"/>
      <c r="AG362" s="87"/>
      <c r="AH362" s="87"/>
      <c r="AI362" s="87"/>
      <c r="AJ362" s="87"/>
      <c r="AK362" s="87"/>
    </row>
    <row r="363" spans="1:37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267"/>
      <c r="T363" s="267"/>
      <c r="U363" s="87"/>
      <c r="V363" s="87"/>
      <c r="W363" s="87"/>
      <c r="X363" s="87"/>
      <c r="Y363" s="87"/>
      <c r="Z363" s="87"/>
      <c r="AA363" s="87"/>
      <c r="AB363" s="87"/>
      <c r="AC363" s="87"/>
      <c r="AD363" s="87"/>
      <c r="AE363" s="87"/>
      <c r="AF363" s="87"/>
      <c r="AG363" s="87"/>
      <c r="AH363" s="87"/>
      <c r="AI363" s="87"/>
      <c r="AJ363" s="87"/>
      <c r="AK363" s="87"/>
    </row>
    <row r="364" spans="1:37">
      <c r="A364" s="87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267"/>
      <c r="T364" s="267"/>
      <c r="U364" s="87"/>
      <c r="V364" s="87"/>
      <c r="W364" s="87"/>
      <c r="X364" s="87"/>
      <c r="Y364" s="87"/>
      <c r="Z364" s="87"/>
      <c r="AA364" s="87"/>
      <c r="AB364" s="87"/>
      <c r="AC364" s="87"/>
      <c r="AD364" s="87"/>
      <c r="AE364" s="87"/>
      <c r="AF364" s="87"/>
      <c r="AG364" s="87"/>
      <c r="AH364" s="87"/>
      <c r="AI364" s="87"/>
      <c r="AJ364" s="87"/>
      <c r="AK364" s="87"/>
    </row>
    <row r="365" spans="1:37">
      <c r="A365" s="87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267"/>
      <c r="T365" s="267"/>
      <c r="U365" s="87"/>
      <c r="V365" s="87"/>
      <c r="W365" s="87"/>
      <c r="X365" s="87"/>
      <c r="Y365" s="87"/>
      <c r="Z365" s="87"/>
      <c r="AA365" s="87"/>
      <c r="AB365" s="87"/>
      <c r="AC365" s="87"/>
      <c r="AD365" s="87"/>
      <c r="AE365" s="87"/>
      <c r="AF365" s="87"/>
      <c r="AG365" s="87"/>
      <c r="AH365" s="87"/>
      <c r="AI365" s="87"/>
      <c r="AJ365" s="87"/>
      <c r="AK365" s="87"/>
    </row>
    <row r="366" spans="1:37">
      <c r="A366" s="87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267"/>
      <c r="T366" s="267"/>
      <c r="U366" s="87"/>
      <c r="V366" s="87"/>
      <c r="W366" s="87"/>
      <c r="X366" s="87"/>
      <c r="Y366" s="87"/>
      <c r="Z366" s="87"/>
      <c r="AA366" s="87"/>
      <c r="AB366" s="87"/>
      <c r="AC366" s="87"/>
      <c r="AD366" s="87"/>
      <c r="AE366" s="87"/>
      <c r="AF366" s="87"/>
      <c r="AG366" s="87"/>
      <c r="AH366" s="87"/>
      <c r="AI366" s="87"/>
      <c r="AJ366" s="87"/>
      <c r="AK366" s="87"/>
    </row>
    <row r="367" spans="1:37">
      <c r="A367" s="87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267"/>
      <c r="T367" s="267"/>
      <c r="U367" s="87"/>
      <c r="V367" s="87"/>
      <c r="W367" s="87"/>
      <c r="X367" s="87"/>
      <c r="Y367" s="87"/>
      <c r="Z367" s="87"/>
      <c r="AA367" s="87"/>
      <c r="AB367" s="87"/>
      <c r="AC367" s="87"/>
      <c r="AD367" s="87"/>
      <c r="AE367" s="87"/>
      <c r="AF367" s="87"/>
      <c r="AG367" s="87"/>
      <c r="AH367" s="87"/>
      <c r="AI367" s="87"/>
      <c r="AJ367" s="87"/>
      <c r="AK367" s="87"/>
    </row>
    <row r="368" spans="1:37">
      <c r="A368" s="87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267"/>
      <c r="T368" s="267"/>
      <c r="U368" s="87"/>
      <c r="V368" s="87"/>
      <c r="W368" s="87"/>
      <c r="X368" s="87"/>
      <c r="Y368" s="87"/>
      <c r="Z368" s="87"/>
      <c r="AA368" s="87"/>
      <c r="AB368" s="87"/>
      <c r="AC368" s="87"/>
      <c r="AD368" s="87"/>
      <c r="AE368" s="87"/>
      <c r="AF368" s="87"/>
      <c r="AG368" s="87"/>
      <c r="AH368" s="87"/>
      <c r="AI368" s="87"/>
      <c r="AJ368" s="87"/>
      <c r="AK368" s="87"/>
    </row>
    <row r="369" spans="1:37">
      <c r="A369" s="87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267"/>
      <c r="T369" s="267"/>
      <c r="U369" s="87"/>
      <c r="V369" s="87"/>
      <c r="W369" s="87"/>
      <c r="X369" s="87"/>
      <c r="Y369" s="87"/>
      <c r="Z369" s="87"/>
      <c r="AA369" s="87"/>
      <c r="AB369" s="87"/>
      <c r="AC369" s="87"/>
      <c r="AD369" s="87"/>
      <c r="AE369" s="87"/>
      <c r="AF369" s="87"/>
      <c r="AG369" s="87"/>
      <c r="AH369" s="87"/>
      <c r="AI369" s="87"/>
      <c r="AJ369" s="87"/>
      <c r="AK369" s="87"/>
    </row>
    <row r="370" spans="1:37">
      <c r="A370" s="87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267"/>
      <c r="T370" s="267"/>
      <c r="U370" s="87"/>
      <c r="V370" s="87"/>
      <c r="W370" s="87"/>
      <c r="X370" s="87"/>
      <c r="Y370" s="87"/>
      <c r="Z370" s="87"/>
      <c r="AA370" s="87"/>
      <c r="AB370" s="87"/>
      <c r="AC370" s="87"/>
      <c r="AD370" s="87"/>
      <c r="AE370" s="87"/>
      <c r="AF370" s="87"/>
      <c r="AG370" s="87"/>
      <c r="AH370" s="87"/>
      <c r="AI370" s="87"/>
      <c r="AJ370" s="87"/>
      <c r="AK370" s="87"/>
    </row>
    <row r="371" spans="1:37">
      <c r="A371" s="87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267"/>
      <c r="T371" s="267"/>
      <c r="U371" s="87"/>
      <c r="V371" s="87"/>
      <c r="W371" s="87"/>
      <c r="X371" s="87"/>
      <c r="Y371" s="87"/>
      <c r="Z371" s="87"/>
      <c r="AA371" s="87"/>
      <c r="AB371" s="87"/>
      <c r="AC371" s="87"/>
      <c r="AD371" s="87"/>
      <c r="AE371" s="87"/>
      <c r="AF371" s="87"/>
      <c r="AG371" s="87"/>
      <c r="AH371" s="87"/>
      <c r="AI371" s="87"/>
      <c r="AJ371" s="87"/>
      <c r="AK371" s="87"/>
    </row>
    <row r="372" spans="1:37">
      <c r="A372" s="87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267"/>
      <c r="T372" s="267"/>
      <c r="U372" s="87"/>
      <c r="V372" s="87"/>
      <c r="W372" s="87"/>
      <c r="X372" s="87"/>
      <c r="Y372" s="87"/>
      <c r="Z372" s="87"/>
      <c r="AA372" s="87"/>
      <c r="AB372" s="87"/>
      <c r="AC372" s="87"/>
      <c r="AD372" s="87"/>
      <c r="AE372" s="87"/>
      <c r="AF372" s="87"/>
      <c r="AG372" s="87"/>
      <c r="AH372" s="87"/>
      <c r="AI372" s="87"/>
      <c r="AJ372" s="87"/>
      <c r="AK372" s="87"/>
    </row>
    <row r="373" spans="1:37">
      <c r="A373" s="87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267"/>
      <c r="T373" s="267"/>
      <c r="U373" s="87"/>
      <c r="V373" s="87"/>
      <c r="W373" s="87"/>
      <c r="X373" s="87"/>
      <c r="Y373" s="87"/>
      <c r="Z373" s="87"/>
      <c r="AA373" s="87"/>
      <c r="AB373" s="87"/>
      <c r="AC373" s="87"/>
      <c r="AD373" s="87"/>
      <c r="AE373" s="87"/>
      <c r="AF373" s="87"/>
      <c r="AG373" s="87"/>
      <c r="AH373" s="87"/>
      <c r="AI373" s="87"/>
      <c r="AJ373" s="87"/>
      <c r="AK373" s="87"/>
    </row>
    <row r="374" spans="1:37">
      <c r="A374" s="87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267"/>
      <c r="T374" s="267"/>
      <c r="U374" s="87"/>
      <c r="V374" s="87"/>
      <c r="W374" s="87"/>
      <c r="X374" s="87"/>
      <c r="Y374" s="87"/>
      <c r="Z374" s="87"/>
      <c r="AA374" s="87"/>
      <c r="AB374" s="87"/>
      <c r="AC374" s="87"/>
      <c r="AD374" s="87"/>
      <c r="AE374" s="87"/>
      <c r="AF374" s="87"/>
      <c r="AG374" s="87"/>
      <c r="AH374" s="87"/>
      <c r="AI374" s="87"/>
      <c r="AJ374" s="87"/>
      <c r="AK374" s="87"/>
    </row>
    <row r="375" spans="1:37">
      <c r="A375" s="87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267"/>
      <c r="T375" s="267"/>
      <c r="U375" s="87"/>
      <c r="V375" s="87"/>
      <c r="W375" s="87"/>
      <c r="X375" s="87"/>
      <c r="Y375" s="87"/>
      <c r="Z375" s="87"/>
      <c r="AA375" s="87"/>
      <c r="AB375" s="87"/>
      <c r="AC375" s="87"/>
      <c r="AD375" s="87"/>
      <c r="AE375" s="87"/>
      <c r="AF375" s="87"/>
      <c r="AG375" s="87"/>
      <c r="AH375" s="87"/>
      <c r="AI375" s="87"/>
      <c r="AJ375" s="87"/>
      <c r="AK375" s="87"/>
    </row>
    <row r="376" spans="1:37">
      <c r="A376" s="87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267"/>
      <c r="T376" s="267"/>
      <c r="U376" s="87"/>
      <c r="V376" s="87"/>
      <c r="W376" s="87"/>
      <c r="X376" s="87"/>
      <c r="Y376" s="87"/>
      <c r="Z376" s="87"/>
      <c r="AA376" s="87"/>
      <c r="AB376" s="87"/>
      <c r="AC376" s="87"/>
      <c r="AD376" s="87"/>
      <c r="AE376" s="87"/>
      <c r="AF376" s="87"/>
      <c r="AG376" s="87"/>
      <c r="AH376" s="87"/>
      <c r="AI376" s="87"/>
      <c r="AJ376" s="87"/>
      <c r="AK376" s="87"/>
    </row>
    <row r="377" spans="1:37">
      <c r="A377" s="87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267"/>
      <c r="T377" s="267"/>
      <c r="U377" s="87"/>
      <c r="V377" s="87"/>
      <c r="W377" s="87"/>
      <c r="X377" s="87"/>
      <c r="Y377" s="87"/>
      <c r="Z377" s="87"/>
      <c r="AA377" s="87"/>
      <c r="AB377" s="87"/>
      <c r="AC377" s="87"/>
      <c r="AD377" s="87"/>
      <c r="AE377" s="87"/>
      <c r="AF377" s="87"/>
      <c r="AG377" s="87"/>
      <c r="AH377" s="87"/>
      <c r="AI377" s="87"/>
      <c r="AJ377" s="87"/>
      <c r="AK377" s="87"/>
    </row>
    <row r="378" spans="1:37">
      <c r="A378" s="87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267"/>
      <c r="T378" s="267"/>
      <c r="U378" s="87"/>
      <c r="V378" s="87"/>
      <c r="W378" s="87"/>
      <c r="X378" s="87"/>
      <c r="Y378" s="87"/>
      <c r="Z378" s="87"/>
      <c r="AA378" s="87"/>
      <c r="AB378" s="87"/>
      <c r="AC378" s="87"/>
      <c r="AD378" s="87"/>
      <c r="AE378" s="87"/>
      <c r="AF378" s="87"/>
      <c r="AG378" s="87"/>
      <c r="AH378" s="87"/>
      <c r="AI378" s="87"/>
      <c r="AJ378" s="87"/>
      <c r="AK378" s="87"/>
    </row>
    <row r="379" spans="1:37">
      <c r="A379" s="87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267"/>
      <c r="T379" s="267"/>
      <c r="U379" s="87"/>
      <c r="V379" s="87"/>
      <c r="W379" s="87"/>
      <c r="X379" s="87"/>
      <c r="Y379" s="87"/>
      <c r="Z379" s="87"/>
      <c r="AA379" s="87"/>
      <c r="AB379" s="87"/>
      <c r="AC379" s="87"/>
      <c r="AD379" s="87"/>
      <c r="AE379" s="87"/>
      <c r="AF379" s="87"/>
      <c r="AG379" s="87"/>
      <c r="AH379" s="87"/>
      <c r="AI379" s="87"/>
      <c r="AJ379" s="87"/>
      <c r="AK379" s="87"/>
    </row>
    <row r="380" spans="1:37">
      <c r="A380" s="87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267"/>
      <c r="T380" s="267"/>
      <c r="U380" s="87"/>
      <c r="V380" s="87"/>
      <c r="W380" s="87"/>
      <c r="X380" s="87"/>
      <c r="Y380" s="87"/>
      <c r="Z380" s="87"/>
      <c r="AA380" s="87"/>
      <c r="AB380" s="87"/>
      <c r="AC380" s="87"/>
      <c r="AD380" s="87"/>
      <c r="AE380" s="87"/>
      <c r="AF380" s="87"/>
      <c r="AG380" s="87"/>
      <c r="AH380" s="87"/>
      <c r="AI380" s="87"/>
      <c r="AJ380" s="87"/>
      <c r="AK380" s="87"/>
    </row>
    <row r="381" spans="1:37">
      <c r="A381" s="87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267"/>
      <c r="T381" s="267"/>
      <c r="U381" s="87"/>
      <c r="V381" s="87"/>
      <c r="W381" s="87"/>
      <c r="X381" s="87"/>
      <c r="Y381" s="87"/>
      <c r="Z381" s="87"/>
      <c r="AA381" s="87"/>
      <c r="AB381" s="87"/>
      <c r="AC381" s="87"/>
      <c r="AD381" s="87"/>
      <c r="AE381" s="87"/>
      <c r="AF381" s="87"/>
      <c r="AG381" s="87"/>
      <c r="AH381" s="87"/>
      <c r="AI381" s="87"/>
      <c r="AJ381" s="87"/>
      <c r="AK381" s="87"/>
    </row>
    <row r="382" spans="1:37">
      <c r="A382" s="87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267"/>
      <c r="T382" s="267"/>
      <c r="U382" s="87"/>
      <c r="V382" s="87"/>
      <c r="W382" s="87"/>
      <c r="X382" s="87"/>
      <c r="Y382" s="87"/>
      <c r="Z382" s="87"/>
      <c r="AA382" s="87"/>
      <c r="AB382" s="87"/>
      <c r="AC382" s="87"/>
      <c r="AD382" s="87"/>
      <c r="AE382" s="87"/>
      <c r="AF382" s="87"/>
      <c r="AG382" s="87"/>
      <c r="AH382" s="87"/>
      <c r="AI382" s="87"/>
      <c r="AJ382" s="87"/>
      <c r="AK382" s="87"/>
    </row>
    <row r="383" spans="1:37">
      <c r="A383" s="87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267"/>
      <c r="T383" s="267"/>
      <c r="U383" s="87"/>
      <c r="V383" s="87"/>
      <c r="W383" s="87"/>
      <c r="X383" s="87"/>
      <c r="Y383" s="87"/>
      <c r="Z383" s="87"/>
      <c r="AA383" s="87"/>
      <c r="AB383" s="87"/>
      <c r="AC383" s="87"/>
      <c r="AD383" s="87"/>
      <c r="AE383" s="87"/>
      <c r="AF383" s="87"/>
      <c r="AG383" s="87"/>
      <c r="AH383" s="87"/>
      <c r="AI383" s="87"/>
      <c r="AJ383" s="87"/>
      <c r="AK383" s="87"/>
    </row>
    <row r="384" spans="1:37">
      <c r="A384" s="87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267"/>
      <c r="T384" s="267"/>
      <c r="U384" s="87"/>
      <c r="V384" s="87"/>
      <c r="W384" s="87"/>
      <c r="X384" s="87"/>
      <c r="Y384" s="87"/>
      <c r="Z384" s="87"/>
      <c r="AA384" s="87"/>
      <c r="AB384" s="87"/>
      <c r="AC384" s="87"/>
      <c r="AD384" s="87"/>
      <c r="AE384" s="87"/>
      <c r="AF384" s="87"/>
      <c r="AG384" s="87"/>
      <c r="AH384" s="87"/>
      <c r="AI384" s="87"/>
      <c r="AJ384" s="87"/>
      <c r="AK384" s="87"/>
    </row>
    <row r="385" spans="1:37">
      <c r="A385" s="87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267"/>
      <c r="T385" s="267"/>
      <c r="U385" s="87"/>
      <c r="V385" s="87"/>
      <c r="W385" s="87"/>
      <c r="X385" s="87"/>
      <c r="Y385" s="87"/>
      <c r="Z385" s="87"/>
      <c r="AA385" s="87"/>
      <c r="AB385" s="87"/>
      <c r="AC385" s="87"/>
      <c r="AD385" s="87"/>
      <c r="AE385" s="87"/>
      <c r="AF385" s="87"/>
      <c r="AG385" s="87"/>
      <c r="AH385" s="87"/>
      <c r="AI385" s="87"/>
      <c r="AJ385" s="87"/>
      <c r="AK385" s="87"/>
    </row>
    <row r="386" spans="1:37">
      <c r="A386" s="87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267"/>
      <c r="T386" s="267"/>
      <c r="U386" s="87"/>
      <c r="V386" s="87"/>
      <c r="W386" s="87"/>
      <c r="X386" s="87"/>
      <c r="Y386" s="87"/>
      <c r="Z386" s="87"/>
      <c r="AA386" s="87"/>
      <c r="AB386" s="87"/>
      <c r="AC386" s="87"/>
      <c r="AD386" s="87"/>
      <c r="AE386" s="87"/>
      <c r="AF386" s="87"/>
      <c r="AG386" s="87"/>
      <c r="AH386" s="87"/>
      <c r="AI386" s="87"/>
      <c r="AJ386" s="87"/>
      <c r="AK386" s="87"/>
    </row>
    <row r="387" spans="1:37">
      <c r="A387" s="87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267"/>
      <c r="T387" s="267"/>
      <c r="U387" s="87"/>
      <c r="V387" s="87"/>
      <c r="W387" s="87"/>
      <c r="X387" s="87"/>
      <c r="Y387" s="87"/>
      <c r="Z387" s="87"/>
      <c r="AA387" s="87"/>
      <c r="AB387" s="87"/>
      <c r="AC387" s="87"/>
      <c r="AD387" s="87"/>
      <c r="AE387" s="87"/>
      <c r="AF387" s="87"/>
      <c r="AG387" s="87"/>
      <c r="AH387" s="87"/>
      <c r="AI387" s="87"/>
      <c r="AJ387" s="87"/>
      <c r="AK387" s="87"/>
    </row>
    <row r="388" spans="1:37">
      <c r="A388" s="87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267"/>
      <c r="T388" s="267"/>
      <c r="U388" s="87"/>
      <c r="V388" s="87"/>
      <c r="W388" s="87"/>
      <c r="X388" s="87"/>
      <c r="Y388" s="87"/>
      <c r="Z388" s="87"/>
      <c r="AA388" s="87"/>
      <c r="AB388" s="87"/>
      <c r="AC388" s="87"/>
      <c r="AD388" s="87"/>
      <c r="AE388" s="87"/>
      <c r="AF388" s="87"/>
      <c r="AG388" s="87"/>
      <c r="AH388" s="87"/>
      <c r="AI388" s="87"/>
      <c r="AJ388" s="87"/>
      <c r="AK388" s="87"/>
    </row>
    <row r="389" spans="1:37">
      <c r="A389" s="87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267"/>
      <c r="T389" s="267"/>
      <c r="U389" s="87"/>
      <c r="V389" s="87"/>
      <c r="W389" s="87"/>
      <c r="X389" s="87"/>
      <c r="Y389" s="87"/>
      <c r="Z389" s="87"/>
      <c r="AA389" s="87"/>
      <c r="AB389" s="87"/>
      <c r="AC389" s="87"/>
      <c r="AD389" s="87"/>
      <c r="AE389" s="87"/>
      <c r="AF389" s="87"/>
      <c r="AG389" s="87"/>
      <c r="AH389" s="87"/>
      <c r="AI389" s="87"/>
      <c r="AJ389" s="87"/>
      <c r="AK389" s="87"/>
    </row>
    <row r="390" spans="1:37">
      <c r="A390" s="87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267"/>
      <c r="T390" s="267"/>
      <c r="U390" s="87"/>
      <c r="V390" s="87"/>
      <c r="W390" s="87"/>
      <c r="X390" s="87"/>
      <c r="Y390" s="87"/>
      <c r="Z390" s="87"/>
      <c r="AA390" s="87"/>
      <c r="AB390" s="87"/>
      <c r="AC390" s="87"/>
      <c r="AD390" s="87"/>
      <c r="AE390" s="87"/>
      <c r="AF390" s="87"/>
      <c r="AG390" s="87"/>
      <c r="AH390" s="87"/>
      <c r="AI390" s="87"/>
      <c r="AJ390" s="87"/>
      <c r="AK390" s="87"/>
    </row>
    <row r="391" spans="1:37">
      <c r="A391" s="87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267"/>
      <c r="T391" s="267"/>
      <c r="U391" s="87"/>
      <c r="V391" s="87"/>
      <c r="W391" s="87"/>
      <c r="X391" s="87"/>
      <c r="Y391" s="87"/>
      <c r="Z391" s="87"/>
      <c r="AA391" s="87"/>
      <c r="AB391" s="87"/>
      <c r="AC391" s="87"/>
      <c r="AD391" s="87"/>
      <c r="AE391" s="87"/>
      <c r="AF391" s="87"/>
      <c r="AG391" s="87"/>
      <c r="AH391" s="87"/>
      <c r="AI391" s="87"/>
      <c r="AJ391" s="87"/>
      <c r="AK391" s="87"/>
    </row>
    <row r="392" spans="1:37">
      <c r="A392" s="87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267"/>
      <c r="T392" s="267"/>
      <c r="U392" s="87"/>
      <c r="V392" s="87"/>
      <c r="W392" s="87"/>
      <c r="X392" s="87"/>
      <c r="Y392" s="87"/>
      <c r="Z392" s="87"/>
      <c r="AA392" s="87"/>
      <c r="AB392" s="87"/>
      <c r="AC392" s="87"/>
      <c r="AD392" s="87"/>
      <c r="AE392" s="87"/>
      <c r="AF392" s="87"/>
      <c r="AG392" s="87"/>
      <c r="AH392" s="87"/>
      <c r="AI392" s="87"/>
      <c r="AJ392" s="87"/>
      <c r="AK392" s="87"/>
    </row>
    <row r="393" spans="1:37">
      <c r="A393" s="87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267"/>
      <c r="T393" s="267"/>
      <c r="U393" s="87"/>
      <c r="V393" s="87"/>
      <c r="W393" s="87"/>
      <c r="X393" s="87"/>
      <c r="Y393" s="87"/>
      <c r="Z393" s="87"/>
      <c r="AA393" s="87"/>
      <c r="AB393" s="87"/>
      <c r="AC393" s="87"/>
      <c r="AD393" s="87"/>
      <c r="AE393" s="87"/>
      <c r="AF393" s="87"/>
      <c r="AG393" s="87"/>
      <c r="AH393" s="87"/>
      <c r="AI393" s="87"/>
      <c r="AJ393" s="87"/>
      <c r="AK393" s="87"/>
    </row>
    <row r="394" spans="1:37">
      <c r="A394" s="87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267"/>
      <c r="T394" s="267"/>
      <c r="U394" s="87"/>
      <c r="V394" s="87"/>
      <c r="W394" s="87"/>
      <c r="X394" s="87"/>
      <c r="Y394" s="87"/>
      <c r="Z394" s="87"/>
      <c r="AA394" s="87"/>
      <c r="AB394" s="87"/>
      <c r="AC394" s="87"/>
      <c r="AD394" s="87"/>
      <c r="AE394" s="87"/>
      <c r="AF394" s="87"/>
      <c r="AG394" s="87"/>
      <c r="AH394" s="87"/>
      <c r="AI394" s="87"/>
      <c r="AJ394" s="87"/>
      <c r="AK394" s="87"/>
    </row>
    <row r="395" spans="1:37">
      <c r="A395" s="87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267"/>
      <c r="T395" s="267"/>
      <c r="U395" s="87"/>
      <c r="V395" s="87"/>
      <c r="W395" s="87"/>
      <c r="X395" s="87"/>
      <c r="Y395" s="87"/>
      <c r="Z395" s="87"/>
      <c r="AA395" s="87"/>
      <c r="AB395" s="87"/>
      <c r="AC395" s="87"/>
      <c r="AD395" s="87"/>
      <c r="AE395" s="87"/>
      <c r="AF395" s="87"/>
      <c r="AG395" s="87"/>
      <c r="AH395" s="87"/>
      <c r="AI395" s="87"/>
      <c r="AJ395" s="87"/>
      <c r="AK395" s="87"/>
    </row>
    <row r="396" spans="1:37">
      <c r="A396" s="87"/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267"/>
      <c r="T396" s="267"/>
      <c r="U396" s="87"/>
      <c r="V396" s="87"/>
      <c r="W396" s="87"/>
      <c r="X396" s="87"/>
      <c r="Y396" s="87"/>
      <c r="Z396" s="87"/>
      <c r="AA396" s="87"/>
      <c r="AB396" s="87"/>
      <c r="AC396" s="87"/>
      <c r="AD396" s="87"/>
      <c r="AE396" s="87"/>
      <c r="AF396" s="87"/>
      <c r="AG396" s="87"/>
      <c r="AH396" s="87"/>
      <c r="AI396" s="87"/>
      <c r="AJ396" s="87"/>
      <c r="AK396" s="87"/>
    </row>
    <row r="397" spans="1:37">
      <c r="A397" s="87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267"/>
      <c r="T397" s="267"/>
      <c r="U397" s="87"/>
      <c r="V397" s="87"/>
      <c r="W397" s="87"/>
      <c r="X397" s="87"/>
      <c r="Y397" s="87"/>
      <c r="Z397" s="87"/>
      <c r="AA397" s="87"/>
      <c r="AB397" s="87"/>
      <c r="AC397" s="87"/>
      <c r="AD397" s="87"/>
      <c r="AE397" s="87"/>
      <c r="AF397" s="87"/>
      <c r="AG397" s="87"/>
      <c r="AH397" s="87"/>
      <c r="AI397" s="87"/>
      <c r="AJ397" s="87"/>
      <c r="AK397" s="87"/>
    </row>
    <row r="398" spans="1:37">
      <c r="A398" s="87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267"/>
      <c r="T398" s="267"/>
      <c r="U398" s="87"/>
      <c r="V398" s="87"/>
      <c r="W398" s="87"/>
      <c r="X398" s="87"/>
      <c r="Y398" s="87"/>
      <c r="Z398" s="87"/>
      <c r="AA398" s="87"/>
      <c r="AB398" s="87"/>
      <c r="AC398" s="87"/>
      <c r="AD398" s="87"/>
      <c r="AE398" s="87"/>
      <c r="AF398" s="87"/>
      <c r="AG398" s="87"/>
      <c r="AH398" s="87"/>
      <c r="AI398" s="87"/>
      <c r="AJ398" s="87"/>
      <c r="AK398" s="87"/>
    </row>
    <row r="399" spans="1:37">
      <c r="A399" s="87"/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267"/>
      <c r="T399" s="267"/>
      <c r="U399" s="87"/>
      <c r="V399" s="87"/>
      <c r="W399" s="87"/>
      <c r="X399" s="87"/>
      <c r="Y399" s="87"/>
      <c r="Z399" s="87"/>
      <c r="AA399" s="87"/>
      <c r="AB399" s="87"/>
      <c r="AC399" s="87"/>
      <c r="AD399" s="87"/>
      <c r="AE399" s="87"/>
      <c r="AF399" s="87"/>
      <c r="AG399" s="87"/>
      <c r="AH399" s="87"/>
      <c r="AI399" s="87"/>
      <c r="AJ399" s="87"/>
      <c r="AK399" s="87"/>
    </row>
    <row r="400" spans="1:37">
      <c r="A400" s="87"/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267"/>
      <c r="T400" s="267"/>
      <c r="U400" s="87"/>
      <c r="V400" s="87"/>
      <c r="W400" s="87"/>
      <c r="X400" s="87"/>
      <c r="Y400" s="87"/>
      <c r="Z400" s="87"/>
      <c r="AA400" s="87"/>
      <c r="AB400" s="87"/>
      <c r="AC400" s="87"/>
      <c r="AD400" s="87"/>
      <c r="AE400" s="87"/>
      <c r="AF400" s="87"/>
      <c r="AG400" s="87"/>
      <c r="AH400" s="87"/>
      <c r="AI400" s="87"/>
      <c r="AJ400" s="87"/>
      <c r="AK400" s="87"/>
    </row>
    <row r="401" spans="1:37">
      <c r="A401" s="87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267"/>
      <c r="T401" s="267"/>
      <c r="U401" s="87"/>
      <c r="V401" s="87"/>
      <c r="W401" s="87"/>
      <c r="X401" s="87"/>
      <c r="Y401" s="87"/>
      <c r="Z401" s="87"/>
      <c r="AA401" s="87"/>
      <c r="AB401" s="87"/>
      <c r="AC401" s="87"/>
      <c r="AD401" s="87"/>
      <c r="AE401" s="87"/>
      <c r="AF401" s="87"/>
      <c r="AG401" s="87"/>
      <c r="AH401" s="87"/>
      <c r="AI401" s="87"/>
      <c r="AJ401" s="87"/>
      <c r="AK401" s="87"/>
    </row>
    <row r="402" spans="1:37">
      <c r="A402" s="87"/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267"/>
      <c r="T402" s="267"/>
      <c r="U402" s="87"/>
      <c r="V402" s="87"/>
      <c r="W402" s="87"/>
      <c r="X402" s="87"/>
      <c r="Y402" s="87"/>
      <c r="Z402" s="87"/>
      <c r="AA402" s="87"/>
      <c r="AB402" s="87"/>
      <c r="AC402" s="87"/>
      <c r="AD402" s="87"/>
      <c r="AE402" s="87"/>
      <c r="AF402" s="87"/>
      <c r="AG402" s="87"/>
      <c r="AH402" s="87"/>
      <c r="AI402" s="87"/>
      <c r="AJ402" s="87"/>
      <c r="AK402" s="87"/>
    </row>
    <row r="403" spans="1:37">
      <c r="A403" s="87"/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267"/>
      <c r="T403" s="267"/>
      <c r="U403" s="87"/>
      <c r="V403" s="87"/>
      <c r="W403" s="87"/>
      <c r="X403" s="87"/>
      <c r="Y403" s="87"/>
      <c r="Z403" s="87"/>
      <c r="AA403" s="87"/>
      <c r="AB403" s="87"/>
      <c r="AC403" s="87"/>
      <c r="AD403" s="87"/>
      <c r="AE403" s="87"/>
      <c r="AF403" s="87"/>
      <c r="AG403" s="87"/>
      <c r="AH403" s="87"/>
      <c r="AI403" s="87"/>
      <c r="AJ403" s="87"/>
      <c r="AK403" s="87"/>
    </row>
    <row r="404" spans="1:37">
      <c r="A404" s="87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267"/>
      <c r="T404" s="267"/>
      <c r="U404" s="87"/>
      <c r="V404" s="87"/>
      <c r="W404" s="87"/>
      <c r="X404" s="87"/>
      <c r="Y404" s="87"/>
      <c r="Z404" s="87"/>
      <c r="AA404" s="87"/>
      <c r="AB404" s="87"/>
      <c r="AC404" s="87"/>
      <c r="AD404" s="87"/>
      <c r="AE404" s="87"/>
      <c r="AF404" s="87"/>
      <c r="AG404" s="87"/>
      <c r="AH404" s="87"/>
      <c r="AI404" s="87"/>
      <c r="AJ404" s="87"/>
      <c r="AK404" s="87"/>
    </row>
    <row r="405" spans="1:37">
      <c r="A405" s="87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267"/>
      <c r="T405" s="267"/>
      <c r="U405" s="87"/>
      <c r="V405" s="87"/>
      <c r="W405" s="87"/>
      <c r="X405" s="87"/>
      <c r="Y405" s="87"/>
      <c r="Z405" s="87"/>
      <c r="AA405" s="87"/>
      <c r="AB405" s="87"/>
      <c r="AC405" s="87"/>
      <c r="AD405" s="87"/>
      <c r="AE405" s="87"/>
      <c r="AF405" s="87"/>
      <c r="AG405" s="87"/>
      <c r="AH405" s="87"/>
      <c r="AI405" s="87"/>
      <c r="AJ405" s="87"/>
      <c r="AK405" s="87"/>
    </row>
    <row r="406" spans="1:37">
      <c r="A406" s="87"/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267"/>
      <c r="T406" s="267"/>
      <c r="U406" s="87"/>
      <c r="V406" s="87"/>
      <c r="W406" s="87"/>
      <c r="X406" s="87"/>
      <c r="Y406" s="87"/>
      <c r="Z406" s="87"/>
      <c r="AA406" s="87"/>
      <c r="AB406" s="87"/>
      <c r="AC406" s="87"/>
      <c r="AD406" s="87"/>
      <c r="AE406" s="87"/>
      <c r="AF406" s="87"/>
      <c r="AG406" s="87"/>
      <c r="AH406" s="87"/>
      <c r="AI406" s="87"/>
      <c r="AJ406" s="87"/>
      <c r="AK406" s="87"/>
    </row>
    <row r="407" spans="1:37">
      <c r="A407" s="87"/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267"/>
      <c r="T407" s="267"/>
      <c r="U407" s="87"/>
      <c r="V407" s="87"/>
      <c r="W407" s="87"/>
      <c r="X407" s="87"/>
      <c r="Y407" s="87"/>
      <c r="Z407" s="87"/>
      <c r="AA407" s="87"/>
      <c r="AB407" s="87"/>
      <c r="AC407" s="87"/>
      <c r="AD407" s="87"/>
      <c r="AE407" s="87"/>
      <c r="AF407" s="87"/>
      <c r="AG407" s="87"/>
      <c r="AH407" s="87"/>
      <c r="AI407" s="87"/>
      <c r="AJ407" s="87"/>
      <c r="AK407" s="87"/>
    </row>
    <row r="408" spans="1:37">
      <c r="A408" s="87"/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267"/>
      <c r="T408" s="267"/>
      <c r="U408" s="87"/>
      <c r="V408" s="87"/>
      <c r="W408" s="87"/>
      <c r="X408" s="87"/>
      <c r="Y408" s="87"/>
      <c r="Z408" s="87"/>
      <c r="AA408" s="87"/>
      <c r="AB408" s="87"/>
      <c r="AC408" s="87"/>
      <c r="AD408" s="87"/>
      <c r="AE408" s="87"/>
      <c r="AF408" s="87"/>
      <c r="AG408" s="87"/>
      <c r="AH408" s="87"/>
      <c r="AI408" s="87"/>
      <c r="AJ408" s="87"/>
      <c r="AK408" s="87"/>
    </row>
    <row r="409" spans="1:37">
      <c r="A409" s="87"/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  <c r="AA409" s="87"/>
      <c r="AB409" s="87"/>
      <c r="AC409" s="87"/>
      <c r="AD409" s="87"/>
      <c r="AE409" s="87"/>
      <c r="AF409" s="87"/>
      <c r="AG409" s="87"/>
      <c r="AH409" s="87"/>
      <c r="AI409" s="87"/>
      <c r="AJ409" s="87"/>
      <c r="AK409" s="87"/>
    </row>
    <row r="410" spans="1:37">
      <c r="A410" s="87"/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  <c r="AA410" s="87"/>
      <c r="AB410" s="87"/>
      <c r="AC410" s="87"/>
      <c r="AD410" s="87"/>
      <c r="AE410" s="87"/>
      <c r="AF410" s="87"/>
      <c r="AG410" s="87"/>
      <c r="AH410" s="87"/>
      <c r="AI410" s="87"/>
      <c r="AJ410" s="87"/>
      <c r="AK410" s="87"/>
    </row>
    <row r="411" spans="1:37">
      <c r="A411" s="87"/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  <c r="AA411" s="87"/>
      <c r="AB411" s="87"/>
      <c r="AC411" s="87"/>
      <c r="AD411" s="87"/>
      <c r="AE411" s="87"/>
      <c r="AF411" s="87"/>
      <c r="AG411" s="87"/>
      <c r="AH411" s="87"/>
      <c r="AI411" s="87"/>
      <c r="AJ411" s="87"/>
      <c r="AK411" s="87"/>
    </row>
    <row r="412" spans="1:37">
      <c r="A412" s="87"/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  <c r="AA412" s="87"/>
      <c r="AB412" s="87"/>
      <c r="AC412" s="87"/>
      <c r="AD412" s="87"/>
      <c r="AE412" s="87"/>
      <c r="AF412" s="87"/>
      <c r="AG412" s="87"/>
      <c r="AH412" s="87"/>
      <c r="AI412" s="87"/>
      <c r="AJ412" s="87"/>
      <c r="AK412" s="87"/>
    </row>
    <row r="413" spans="1:37">
      <c r="A413" s="87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  <c r="AA413" s="87"/>
      <c r="AB413" s="87"/>
      <c r="AC413" s="87"/>
      <c r="AD413" s="87"/>
      <c r="AE413" s="87"/>
      <c r="AF413" s="87"/>
      <c r="AG413" s="87"/>
      <c r="AH413" s="87"/>
      <c r="AI413" s="87"/>
      <c r="AJ413" s="87"/>
      <c r="AK413" s="87"/>
    </row>
    <row r="414" spans="1:37">
      <c r="A414" s="87"/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  <c r="AA414" s="87"/>
      <c r="AB414" s="87"/>
      <c r="AC414" s="87"/>
      <c r="AD414" s="87"/>
      <c r="AE414" s="87"/>
      <c r="AF414" s="87"/>
      <c r="AG414" s="87"/>
      <c r="AH414" s="87"/>
      <c r="AI414" s="87"/>
      <c r="AJ414" s="87"/>
      <c r="AK414" s="87"/>
    </row>
    <row r="415" spans="1:37">
      <c r="A415" s="87"/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  <c r="AA415" s="87"/>
      <c r="AB415" s="87"/>
      <c r="AC415" s="87"/>
      <c r="AD415" s="87"/>
      <c r="AE415" s="87"/>
      <c r="AF415" s="87"/>
      <c r="AG415" s="87"/>
      <c r="AH415" s="87"/>
      <c r="AI415" s="87"/>
      <c r="AJ415" s="87"/>
      <c r="AK415" s="87"/>
    </row>
    <row r="416" spans="1:37">
      <c r="A416" s="87"/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  <c r="AA416" s="87"/>
      <c r="AB416" s="87"/>
      <c r="AC416" s="87"/>
      <c r="AD416" s="87"/>
      <c r="AE416" s="87"/>
      <c r="AF416" s="87"/>
      <c r="AG416" s="87"/>
      <c r="AH416" s="87"/>
      <c r="AI416" s="87"/>
      <c r="AJ416" s="87"/>
      <c r="AK416" s="87"/>
    </row>
    <row r="417" spans="1:37">
      <c r="A417" s="87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  <c r="AA417" s="87"/>
      <c r="AB417" s="87"/>
      <c r="AC417" s="87"/>
      <c r="AD417" s="87"/>
      <c r="AE417" s="87"/>
      <c r="AF417" s="87"/>
      <c r="AG417" s="87"/>
      <c r="AH417" s="87"/>
      <c r="AI417" s="87"/>
      <c r="AJ417" s="87"/>
      <c r="AK417" s="87"/>
    </row>
    <row r="418" spans="1:37">
      <c r="A418" s="87"/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  <c r="AA418" s="87"/>
      <c r="AB418" s="87"/>
      <c r="AC418" s="87"/>
      <c r="AD418" s="87"/>
      <c r="AE418" s="87"/>
      <c r="AF418" s="87"/>
      <c r="AG418" s="87"/>
      <c r="AH418" s="87"/>
      <c r="AI418" s="87"/>
      <c r="AJ418" s="87"/>
      <c r="AK418" s="87"/>
    </row>
    <row r="419" spans="1:37">
      <c r="A419" s="87"/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87"/>
      <c r="Z419" s="87"/>
      <c r="AA419" s="87"/>
      <c r="AB419" s="87"/>
      <c r="AC419" s="87"/>
      <c r="AD419" s="87"/>
      <c r="AE419" s="87"/>
      <c r="AF419" s="87"/>
      <c r="AG419" s="87"/>
      <c r="AH419" s="87"/>
      <c r="AI419" s="87"/>
      <c r="AJ419" s="87"/>
      <c r="AK419" s="87"/>
    </row>
    <row r="420" spans="1:37">
      <c r="A420" s="87"/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  <c r="AA420" s="87"/>
      <c r="AB420" s="87"/>
      <c r="AC420" s="87"/>
      <c r="AD420" s="87"/>
      <c r="AE420" s="87"/>
      <c r="AF420" s="87"/>
      <c r="AG420" s="87"/>
      <c r="AH420" s="87"/>
      <c r="AI420" s="87"/>
      <c r="AJ420" s="87"/>
      <c r="AK420" s="87"/>
    </row>
    <row r="421" spans="1:37">
      <c r="A421" s="87"/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  <c r="AA421" s="87"/>
      <c r="AB421" s="87"/>
      <c r="AC421" s="87"/>
      <c r="AD421" s="87"/>
      <c r="AE421" s="87"/>
      <c r="AF421" s="87"/>
      <c r="AG421" s="87"/>
      <c r="AH421" s="87"/>
      <c r="AI421" s="87"/>
      <c r="AJ421" s="87"/>
      <c r="AK421" s="87"/>
    </row>
    <row r="422" spans="1:37">
      <c r="A422" s="87"/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  <c r="AA422" s="87"/>
      <c r="AB422" s="87"/>
      <c r="AC422" s="87"/>
      <c r="AD422" s="87"/>
      <c r="AE422" s="87"/>
      <c r="AF422" s="87"/>
      <c r="AG422" s="87"/>
      <c r="AH422" s="87"/>
      <c r="AI422" s="87"/>
      <c r="AJ422" s="87"/>
      <c r="AK422" s="87"/>
    </row>
    <row r="423" spans="1:37">
      <c r="A423" s="87"/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  <c r="AA423" s="87"/>
      <c r="AB423" s="87"/>
      <c r="AC423" s="87"/>
      <c r="AD423" s="87"/>
      <c r="AE423" s="87"/>
      <c r="AF423" s="87"/>
      <c r="AG423" s="87"/>
      <c r="AH423" s="87"/>
      <c r="AI423" s="87"/>
      <c r="AJ423" s="87"/>
      <c r="AK423" s="87"/>
    </row>
    <row r="424" spans="1:37">
      <c r="A424" s="87"/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  <c r="AA424" s="87"/>
      <c r="AB424" s="87"/>
      <c r="AC424" s="87"/>
      <c r="AD424" s="87"/>
      <c r="AE424" s="87"/>
      <c r="AF424" s="87"/>
      <c r="AG424" s="87"/>
      <c r="AH424" s="87"/>
      <c r="AI424" s="87"/>
      <c r="AJ424" s="87"/>
      <c r="AK424" s="87"/>
    </row>
    <row r="425" spans="1:37">
      <c r="A425" s="87"/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  <c r="AA425" s="87"/>
      <c r="AB425" s="87"/>
      <c r="AC425" s="87"/>
      <c r="AD425" s="87"/>
      <c r="AE425" s="87"/>
      <c r="AF425" s="87"/>
      <c r="AG425" s="87"/>
      <c r="AH425" s="87"/>
      <c r="AI425" s="87"/>
      <c r="AJ425" s="87"/>
      <c r="AK425" s="87"/>
    </row>
    <row r="426" spans="1:37">
      <c r="A426" s="87"/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  <c r="AA426" s="87"/>
      <c r="AB426" s="87"/>
      <c r="AC426" s="87"/>
      <c r="AD426" s="87"/>
      <c r="AE426" s="87"/>
      <c r="AF426" s="87"/>
      <c r="AG426" s="87"/>
      <c r="AH426" s="87"/>
      <c r="AI426" s="87"/>
      <c r="AJ426" s="87"/>
      <c r="AK426" s="87"/>
    </row>
    <row r="427" spans="1:37">
      <c r="A427" s="87"/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  <c r="AA427" s="87"/>
      <c r="AB427" s="87"/>
      <c r="AC427" s="87"/>
      <c r="AD427" s="87"/>
      <c r="AE427" s="87"/>
      <c r="AF427" s="87"/>
      <c r="AG427" s="87"/>
      <c r="AH427" s="87"/>
      <c r="AI427" s="87"/>
      <c r="AJ427" s="87"/>
      <c r="AK427" s="87"/>
    </row>
    <row r="428" spans="1:37">
      <c r="A428" s="87"/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  <c r="AA428" s="87"/>
      <c r="AB428" s="87"/>
      <c r="AC428" s="87"/>
      <c r="AD428" s="87"/>
      <c r="AE428" s="87"/>
      <c r="AF428" s="87"/>
      <c r="AG428" s="87"/>
      <c r="AH428" s="87"/>
      <c r="AI428" s="87"/>
      <c r="AJ428" s="87"/>
      <c r="AK428" s="87"/>
    </row>
    <row r="429" spans="1:37">
      <c r="A429" s="87"/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  <c r="AA429" s="87"/>
      <c r="AB429" s="87"/>
      <c r="AC429" s="87"/>
      <c r="AD429" s="87"/>
      <c r="AE429" s="87"/>
      <c r="AF429" s="87"/>
      <c r="AG429" s="87"/>
      <c r="AH429" s="87"/>
      <c r="AI429" s="87"/>
      <c r="AJ429" s="87"/>
      <c r="AK429" s="87"/>
    </row>
    <row r="430" spans="1:37">
      <c r="A430" s="87"/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  <c r="AA430" s="87"/>
      <c r="AB430" s="87"/>
      <c r="AC430" s="87"/>
      <c r="AD430" s="87"/>
      <c r="AE430" s="87"/>
      <c r="AF430" s="87"/>
      <c r="AG430" s="87"/>
      <c r="AH430" s="87"/>
      <c r="AI430" s="87"/>
      <c r="AJ430" s="87"/>
      <c r="AK430" s="87"/>
    </row>
    <row r="431" spans="1:37">
      <c r="A431" s="87"/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  <c r="AA431" s="87"/>
      <c r="AB431" s="87"/>
      <c r="AC431" s="87"/>
      <c r="AD431" s="87"/>
      <c r="AE431" s="87"/>
      <c r="AF431" s="87"/>
      <c r="AG431" s="87"/>
      <c r="AH431" s="87"/>
      <c r="AI431" s="87"/>
      <c r="AJ431" s="87"/>
      <c r="AK431" s="87"/>
    </row>
    <row r="432" spans="1:37">
      <c r="A432" s="87"/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  <c r="AA432" s="87"/>
      <c r="AB432" s="87"/>
      <c r="AC432" s="87"/>
      <c r="AD432" s="87"/>
      <c r="AE432" s="87"/>
      <c r="AF432" s="87"/>
      <c r="AG432" s="87"/>
      <c r="AH432" s="87"/>
      <c r="AI432" s="87"/>
      <c r="AJ432" s="87"/>
      <c r="AK432" s="87"/>
    </row>
    <row r="433" spans="1:37">
      <c r="A433" s="87"/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  <c r="AA433" s="87"/>
      <c r="AB433" s="87"/>
      <c r="AC433" s="87"/>
      <c r="AD433" s="87"/>
      <c r="AE433" s="87"/>
      <c r="AF433" s="87"/>
      <c r="AG433" s="87"/>
      <c r="AH433" s="87"/>
      <c r="AI433" s="87"/>
      <c r="AJ433" s="87"/>
      <c r="AK433" s="87"/>
    </row>
    <row r="434" spans="1:37">
      <c r="A434" s="87"/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  <c r="AA434" s="87"/>
      <c r="AB434" s="87"/>
      <c r="AC434" s="87"/>
      <c r="AD434" s="87"/>
      <c r="AE434" s="87"/>
      <c r="AF434" s="87"/>
      <c r="AG434" s="87"/>
      <c r="AH434" s="87"/>
      <c r="AI434" s="87"/>
      <c r="AJ434" s="87"/>
      <c r="AK434" s="87"/>
    </row>
    <row r="435" spans="1:37">
      <c r="A435" s="87"/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  <c r="AA435" s="87"/>
      <c r="AB435" s="87"/>
      <c r="AC435" s="87"/>
      <c r="AD435" s="87"/>
      <c r="AE435" s="87"/>
      <c r="AF435" s="87"/>
      <c r="AG435" s="87"/>
      <c r="AH435" s="87"/>
      <c r="AI435" s="87"/>
      <c r="AJ435" s="87"/>
      <c r="AK435" s="87"/>
    </row>
    <row r="436" spans="1:37">
      <c r="A436" s="87"/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87"/>
      <c r="Z436" s="87"/>
      <c r="AA436" s="87"/>
      <c r="AB436" s="87"/>
      <c r="AC436" s="87"/>
      <c r="AD436" s="87"/>
      <c r="AE436" s="87"/>
      <c r="AF436" s="87"/>
      <c r="AG436" s="87"/>
      <c r="AH436" s="87"/>
      <c r="AI436" s="87"/>
      <c r="AJ436" s="87"/>
      <c r="AK436" s="87"/>
    </row>
    <row r="437" spans="1:37">
      <c r="A437" s="87"/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87"/>
      <c r="Z437" s="87"/>
      <c r="AA437" s="87"/>
      <c r="AB437" s="87"/>
      <c r="AC437" s="87"/>
      <c r="AD437" s="87"/>
      <c r="AE437" s="87"/>
      <c r="AF437" s="87"/>
      <c r="AG437" s="87"/>
      <c r="AH437" s="87"/>
      <c r="AI437" s="87"/>
      <c r="AJ437" s="87"/>
      <c r="AK437" s="87"/>
    </row>
    <row r="438" spans="1:37">
      <c r="A438" s="87"/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  <c r="AA438" s="87"/>
      <c r="AB438" s="87"/>
      <c r="AC438" s="87"/>
      <c r="AD438" s="87"/>
      <c r="AE438" s="87"/>
      <c r="AF438" s="87"/>
      <c r="AG438" s="87"/>
      <c r="AH438" s="87"/>
      <c r="AI438" s="87"/>
      <c r="AJ438" s="87"/>
      <c r="AK438" s="87"/>
    </row>
    <row r="439" spans="1:37">
      <c r="A439" s="87"/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  <c r="AA439" s="87"/>
      <c r="AB439" s="87"/>
      <c r="AC439" s="87"/>
      <c r="AD439" s="87"/>
      <c r="AE439" s="87"/>
      <c r="AF439" s="87"/>
      <c r="AG439" s="87"/>
      <c r="AH439" s="87"/>
      <c r="AI439" s="87"/>
      <c r="AJ439" s="87"/>
      <c r="AK439" s="87"/>
    </row>
    <row r="440" spans="1:37">
      <c r="A440" s="87"/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87"/>
      <c r="Z440" s="87"/>
      <c r="AA440" s="87"/>
      <c r="AB440" s="87"/>
      <c r="AC440" s="87"/>
      <c r="AD440" s="87"/>
      <c r="AE440" s="87"/>
      <c r="AF440" s="87"/>
      <c r="AG440" s="87"/>
      <c r="AH440" s="87"/>
      <c r="AI440" s="87"/>
      <c r="AJ440" s="87"/>
      <c r="AK440" s="87"/>
    </row>
    <row r="441" spans="1:37">
      <c r="A441" s="87"/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  <c r="AA441" s="87"/>
      <c r="AB441" s="87"/>
      <c r="AC441" s="87"/>
      <c r="AD441" s="87"/>
      <c r="AE441" s="87"/>
      <c r="AF441" s="87"/>
      <c r="AG441" s="87"/>
      <c r="AH441" s="87"/>
      <c r="AI441" s="87"/>
      <c r="AJ441" s="87"/>
      <c r="AK441" s="87"/>
    </row>
    <row r="442" spans="1:37">
      <c r="A442" s="87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  <c r="AA442" s="87"/>
      <c r="AB442" s="87"/>
      <c r="AC442" s="87"/>
      <c r="AD442" s="87"/>
      <c r="AE442" s="87"/>
      <c r="AF442" s="87"/>
      <c r="AG442" s="87"/>
      <c r="AH442" s="87"/>
      <c r="AI442" s="87"/>
      <c r="AJ442" s="87"/>
      <c r="AK442" s="87"/>
    </row>
    <row r="443" spans="1:37">
      <c r="A443" s="87"/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  <c r="AA443" s="87"/>
      <c r="AB443" s="87"/>
      <c r="AC443" s="87"/>
      <c r="AD443" s="87"/>
      <c r="AE443" s="87"/>
      <c r="AF443" s="87"/>
      <c r="AG443" s="87"/>
      <c r="AH443" s="87"/>
      <c r="AI443" s="87"/>
      <c r="AJ443" s="87"/>
      <c r="AK443" s="87"/>
    </row>
    <row r="444" spans="1:37">
      <c r="A444" s="87"/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  <c r="AA444" s="87"/>
      <c r="AB444" s="87"/>
      <c r="AC444" s="87"/>
      <c r="AD444" s="87"/>
      <c r="AE444" s="87"/>
      <c r="AF444" s="87"/>
      <c r="AG444" s="87"/>
      <c r="AH444" s="87"/>
      <c r="AI444" s="87"/>
      <c r="AJ444" s="87"/>
      <c r="AK444" s="87"/>
    </row>
    <row r="445" spans="1:37">
      <c r="A445" s="87"/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  <c r="AA445" s="87"/>
      <c r="AB445" s="87"/>
      <c r="AC445" s="87"/>
      <c r="AD445" s="87"/>
      <c r="AE445" s="87"/>
      <c r="AF445" s="87"/>
      <c r="AG445" s="87"/>
      <c r="AH445" s="87"/>
      <c r="AI445" s="87"/>
      <c r="AJ445" s="87"/>
      <c r="AK445" s="87"/>
    </row>
    <row r="446" spans="1:37">
      <c r="A446" s="87"/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  <c r="AA446" s="87"/>
      <c r="AB446" s="87"/>
      <c r="AC446" s="87"/>
      <c r="AD446" s="87"/>
      <c r="AE446" s="87"/>
      <c r="AF446" s="87"/>
      <c r="AG446" s="87"/>
      <c r="AH446" s="87"/>
      <c r="AI446" s="87"/>
      <c r="AJ446" s="87"/>
      <c r="AK446" s="87"/>
    </row>
    <row r="447" spans="1:37">
      <c r="A447" s="87"/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Z447" s="87"/>
      <c r="AA447" s="87"/>
      <c r="AB447" s="87"/>
      <c r="AC447" s="87"/>
      <c r="AD447" s="87"/>
      <c r="AE447" s="87"/>
      <c r="AF447" s="87"/>
      <c r="AG447" s="87"/>
      <c r="AH447" s="87"/>
      <c r="AI447" s="87"/>
      <c r="AJ447" s="87"/>
      <c r="AK447" s="87"/>
    </row>
    <row r="448" spans="1:37">
      <c r="A448" s="87"/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  <c r="AA448" s="87"/>
      <c r="AB448" s="87"/>
      <c r="AC448" s="87"/>
      <c r="AD448" s="87"/>
      <c r="AE448" s="87"/>
      <c r="AF448" s="87"/>
      <c r="AG448" s="87"/>
      <c r="AH448" s="87"/>
      <c r="AI448" s="87"/>
      <c r="AJ448" s="87"/>
      <c r="AK448" s="87"/>
    </row>
    <row r="449" spans="1:37">
      <c r="A449" s="87"/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87"/>
      <c r="Z449" s="87"/>
      <c r="AA449" s="87"/>
      <c r="AB449" s="87"/>
      <c r="AC449" s="87"/>
      <c r="AD449" s="87"/>
      <c r="AE449" s="87"/>
      <c r="AF449" s="87"/>
      <c r="AG449" s="87"/>
      <c r="AH449" s="87"/>
      <c r="AI449" s="87"/>
      <c r="AJ449" s="87"/>
      <c r="AK449" s="87"/>
    </row>
    <row r="450" spans="1:37">
      <c r="A450" s="87"/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  <c r="Y450" s="87"/>
      <c r="Z450" s="87"/>
      <c r="AA450" s="87"/>
      <c r="AB450" s="87"/>
      <c r="AC450" s="87"/>
      <c r="AD450" s="87"/>
      <c r="AE450" s="87"/>
      <c r="AF450" s="87"/>
      <c r="AG450" s="87"/>
      <c r="AH450" s="87"/>
      <c r="AI450" s="87"/>
      <c r="AJ450" s="87"/>
      <c r="AK450" s="87"/>
    </row>
    <row r="451" spans="1:37">
      <c r="A451" s="87"/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87"/>
      <c r="Z451" s="87"/>
      <c r="AA451" s="87"/>
      <c r="AB451" s="87"/>
      <c r="AC451" s="87"/>
      <c r="AD451" s="87"/>
      <c r="AE451" s="87"/>
      <c r="AF451" s="87"/>
      <c r="AG451" s="87"/>
      <c r="AH451" s="87"/>
      <c r="AI451" s="87"/>
      <c r="AJ451" s="87"/>
      <c r="AK451" s="87"/>
    </row>
    <row r="452" spans="1:37">
      <c r="A452" s="87"/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  <c r="Z452" s="87"/>
      <c r="AA452" s="87"/>
      <c r="AB452" s="87"/>
      <c r="AC452" s="87"/>
      <c r="AD452" s="87"/>
      <c r="AE452" s="87"/>
      <c r="AF452" s="87"/>
      <c r="AG452" s="87"/>
      <c r="AH452" s="87"/>
      <c r="AI452" s="87"/>
      <c r="AJ452" s="87"/>
      <c r="AK452" s="87"/>
    </row>
    <row r="453" spans="1:37">
      <c r="A453" s="87"/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  <c r="Y453" s="87"/>
      <c r="Z453" s="87"/>
      <c r="AA453" s="87"/>
      <c r="AB453" s="87"/>
      <c r="AC453" s="87"/>
      <c r="AD453" s="87"/>
      <c r="AE453" s="87"/>
      <c r="AF453" s="87"/>
      <c r="AG453" s="87"/>
      <c r="AH453" s="87"/>
      <c r="AI453" s="87"/>
      <c r="AJ453" s="87"/>
      <c r="AK453" s="87"/>
    </row>
    <row r="454" spans="1:37">
      <c r="A454" s="87"/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  <c r="Y454" s="87"/>
      <c r="Z454" s="87"/>
      <c r="AA454" s="87"/>
      <c r="AB454" s="87"/>
      <c r="AC454" s="87"/>
      <c r="AD454" s="87"/>
      <c r="AE454" s="87"/>
      <c r="AF454" s="87"/>
      <c r="AG454" s="87"/>
      <c r="AH454" s="87"/>
      <c r="AI454" s="87"/>
      <c r="AJ454" s="87"/>
      <c r="AK454" s="87"/>
    </row>
    <row r="455" spans="1:37">
      <c r="A455" s="87"/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  <c r="Y455" s="87"/>
      <c r="Z455" s="87"/>
      <c r="AA455" s="87"/>
      <c r="AB455" s="87"/>
      <c r="AC455" s="87"/>
      <c r="AD455" s="87"/>
      <c r="AE455" s="87"/>
      <c r="AF455" s="87"/>
      <c r="AG455" s="87"/>
      <c r="AH455" s="87"/>
      <c r="AI455" s="87"/>
      <c r="AJ455" s="87"/>
      <c r="AK455" s="87"/>
    </row>
    <row r="456" spans="1:37">
      <c r="A456" s="87"/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87"/>
      <c r="Z456" s="87"/>
      <c r="AA456" s="87"/>
      <c r="AB456" s="87"/>
      <c r="AC456" s="87"/>
      <c r="AD456" s="87"/>
      <c r="AE456" s="87"/>
      <c r="AF456" s="87"/>
      <c r="AG456" s="87"/>
      <c r="AH456" s="87"/>
      <c r="AI456" s="87"/>
      <c r="AJ456" s="87"/>
      <c r="AK456" s="87"/>
    </row>
    <row r="457" spans="1:37">
      <c r="A457" s="87"/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  <c r="Y457" s="87"/>
      <c r="Z457" s="87"/>
      <c r="AA457" s="87"/>
      <c r="AB457" s="87"/>
      <c r="AC457" s="87"/>
      <c r="AD457" s="87"/>
      <c r="AE457" s="87"/>
      <c r="AF457" s="87"/>
      <c r="AG457" s="87"/>
      <c r="AH457" s="87"/>
      <c r="AI457" s="87"/>
      <c r="AJ457" s="87"/>
      <c r="AK457" s="87"/>
    </row>
    <row r="458" spans="1:37">
      <c r="A458" s="87"/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  <c r="Y458" s="87"/>
      <c r="Z458" s="87"/>
      <c r="AA458" s="87"/>
      <c r="AB458" s="87"/>
      <c r="AC458" s="87"/>
      <c r="AD458" s="87"/>
      <c r="AE458" s="87"/>
      <c r="AF458" s="87"/>
      <c r="AG458" s="87"/>
      <c r="AH458" s="87"/>
      <c r="AI458" s="87"/>
      <c r="AJ458" s="87"/>
      <c r="AK458" s="87"/>
    </row>
    <row r="459" spans="1:37">
      <c r="A459" s="87"/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  <c r="Z459" s="87"/>
      <c r="AA459" s="87"/>
      <c r="AB459" s="87"/>
      <c r="AC459" s="87"/>
      <c r="AD459" s="87"/>
      <c r="AE459" s="87"/>
      <c r="AF459" s="87"/>
      <c r="AG459" s="87"/>
      <c r="AH459" s="87"/>
      <c r="AI459" s="87"/>
      <c r="AJ459" s="87"/>
      <c r="AK459" s="87"/>
    </row>
    <row r="460" spans="1:37">
      <c r="A460" s="87"/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  <c r="Y460" s="87"/>
      <c r="Z460" s="87"/>
      <c r="AA460" s="87"/>
      <c r="AB460" s="87"/>
      <c r="AC460" s="87"/>
      <c r="AD460" s="87"/>
      <c r="AE460" s="87"/>
      <c r="AF460" s="87"/>
      <c r="AG460" s="87"/>
      <c r="AH460" s="87"/>
      <c r="AI460" s="87"/>
      <c r="AJ460" s="87"/>
      <c r="AK460" s="87"/>
    </row>
    <row r="461" spans="1:37">
      <c r="A461" s="87"/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  <c r="Y461" s="87"/>
      <c r="Z461" s="87"/>
      <c r="AA461" s="87"/>
      <c r="AB461" s="87"/>
      <c r="AC461" s="87"/>
      <c r="AD461" s="87"/>
      <c r="AE461" s="87"/>
      <c r="AF461" s="87"/>
      <c r="AG461" s="87"/>
      <c r="AH461" s="87"/>
      <c r="AI461" s="87"/>
      <c r="AJ461" s="87"/>
      <c r="AK461" s="87"/>
    </row>
    <row r="462" spans="1:37">
      <c r="A462" s="87"/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  <c r="Y462" s="87"/>
      <c r="Z462" s="87"/>
      <c r="AA462" s="87"/>
      <c r="AB462" s="87"/>
      <c r="AC462" s="87"/>
      <c r="AD462" s="87"/>
      <c r="AE462" s="87"/>
      <c r="AF462" s="87"/>
      <c r="AG462" s="87"/>
      <c r="AH462" s="87"/>
      <c r="AI462" s="87"/>
      <c r="AJ462" s="87"/>
      <c r="AK462" s="87"/>
    </row>
    <row r="463" spans="1:37">
      <c r="A463" s="87"/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  <c r="Y463" s="87"/>
      <c r="Z463" s="87"/>
      <c r="AA463" s="87"/>
      <c r="AB463" s="87"/>
      <c r="AC463" s="87"/>
      <c r="AD463" s="87"/>
      <c r="AE463" s="87"/>
      <c r="AF463" s="87"/>
      <c r="AG463" s="87"/>
      <c r="AH463" s="87"/>
      <c r="AI463" s="87"/>
      <c r="AJ463" s="87"/>
      <c r="AK463" s="87"/>
    </row>
    <row r="464" spans="1:37">
      <c r="A464" s="87"/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  <c r="Y464" s="87"/>
      <c r="Z464" s="87"/>
      <c r="AA464" s="87"/>
      <c r="AB464" s="87"/>
      <c r="AC464" s="87"/>
      <c r="AD464" s="87"/>
      <c r="AE464" s="87"/>
      <c r="AF464" s="87"/>
      <c r="AG464" s="87"/>
      <c r="AH464" s="87"/>
      <c r="AI464" s="87"/>
      <c r="AJ464" s="87"/>
      <c r="AK464" s="87"/>
    </row>
    <row r="465" spans="1:37">
      <c r="A465" s="87"/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  <c r="Y465" s="87"/>
      <c r="Z465" s="87"/>
      <c r="AA465" s="87"/>
      <c r="AB465" s="87"/>
      <c r="AC465" s="87"/>
      <c r="AD465" s="87"/>
      <c r="AE465" s="87"/>
      <c r="AF465" s="87"/>
      <c r="AG465" s="87"/>
      <c r="AH465" s="87"/>
      <c r="AI465" s="87"/>
      <c r="AJ465" s="87"/>
      <c r="AK465" s="87"/>
    </row>
    <row r="466" spans="1:37">
      <c r="A466" s="87"/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  <c r="Y466" s="87"/>
      <c r="Z466" s="87"/>
      <c r="AA466" s="87"/>
      <c r="AB466" s="87"/>
      <c r="AC466" s="87"/>
      <c r="AD466" s="87"/>
      <c r="AE466" s="87"/>
      <c r="AF466" s="87"/>
      <c r="AG466" s="87"/>
      <c r="AH466" s="87"/>
      <c r="AI466" s="87"/>
      <c r="AJ466" s="87"/>
      <c r="AK466" s="87"/>
    </row>
    <row r="467" spans="1:37">
      <c r="A467" s="87"/>
      <c r="B467" s="87"/>
      <c r="C467" s="87"/>
      <c r="D467" s="87"/>
      <c r="E467" s="87"/>
      <c r="F467" s="87"/>
      <c r="G467" s="87"/>
      <c r="H467" s="87"/>
      <c r="I467" s="87"/>
      <c r="J467" s="87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  <c r="Y467" s="87"/>
      <c r="Z467" s="87"/>
      <c r="AA467" s="87"/>
      <c r="AB467" s="87"/>
      <c r="AC467" s="87"/>
      <c r="AD467" s="87"/>
      <c r="AE467" s="87"/>
      <c r="AF467" s="87"/>
      <c r="AG467" s="87"/>
      <c r="AH467" s="87"/>
      <c r="AI467" s="87"/>
      <c r="AJ467" s="87"/>
      <c r="AK467" s="87"/>
    </row>
    <row r="468" spans="1:37">
      <c r="A468" s="87"/>
      <c r="B468" s="87"/>
      <c r="C468" s="87"/>
      <c r="D468" s="87"/>
      <c r="E468" s="87"/>
      <c r="F468" s="87"/>
      <c r="G468" s="87"/>
      <c r="H468" s="87"/>
      <c r="I468" s="87"/>
      <c r="J468" s="87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  <c r="Y468" s="87"/>
      <c r="Z468" s="87"/>
      <c r="AA468" s="87"/>
      <c r="AB468" s="87"/>
      <c r="AC468" s="87"/>
      <c r="AD468" s="87"/>
      <c r="AE468" s="87"/>
      <c r="AF468" s="87"/>
      <c r="AG468" s="87"/>
      <c r="AH468" s="87"/>
      <c r="AI468" s="87"/>
      <c r="AJ468" s="87"/>
      <c r="AK468" s="87"/>
    </row>
    <row r="469" spans="1:37">
      <c r="A469" s="87"/>
      <c r="B469" s="87"/>
      <c r="C469" s="87"/>
      <c r="D469" s="87"/>
      <c r="E469" s="87"/>
      <c r="F469" s="87"/>
      <c r="G469" s="87"/>
      <c r="H469" s="87"/>
      <c r="I469" s="87"/>
      <c r="J469" s="87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7"/>
      <c r="V469" s="87"/>
      <c r="W469" s="87"/>
      <c r="X469" s="87"/>
      <c r="Y469" s="87"/>
      <c r="Z469" s="87"/>
      <c r="AA469" s="87"/>
      <c r="AB469" s="87"/>
      <c r="AC469" s="87"/>
      <c r="AD469" s="87"/>
      <c r="AE469" s="87"/>
      <c r="AF469" s="87"/>
      <c r="AG469" s="87"/>
      <c r="AH469" s="87"/>
      <c r="AI469" s="87"/>
      <c r="AJ469" s="87"/>
      <c r="AK469" s="87"/>
    </row>
    <row r="470" spans="1:37">
      <c r="A470" s="87"/>
      <c r="B470" s="87"/>
      <c r="C470" s="87"/>
      <c r="D470" s="87"/>
      <c r="E470" s="87"/>
      <c r="F470" s="87"/>
      <c r="G470" s="87"/>
      <c r="H470" s="87"/>
      <c r="I470" s="87"/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7"/>
      <c r="Y470" s="87"/>
      <c r="Z470" s="87"/>
      <c r="AA470" s="87"/>
      <c r="AB470" s="87"/>
      <c r="AC470" s="87"/>
      <c r="AD470" s="87"/>
      <c r="AE470" s="87"/>
      <c r="AF470" s="87"/>
      <c r="AG470" s="87"/>
      <c r="AH470" s="87"/>
      <c r="AI470" s="87"/>
      <c r="AJ470" s="87"/>
      <c r="AK470" s="87"/>
    </row>
    <row r="471" spans="1:37">
      <c r="A471" s="87"/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  <c r="Y471" s="87"/>
      <c r="Z471" s="87"/>
      <c r="AA471" s="87"/>
      <c r="AB471" s="87"/>
      <c r="AC471" s="87"/>
      <c r="AD471" s="87"/>
      <c r="AE471" s="87"/>
      <c r="AF471" s="87"/>
      <c r="AG471" s="87"/>
      <c r="AH471" s="87"/>
      <c r="AI471" s="87"/>
      <c r="AJ471" s="87"/>
      <c r="AK471" s="87"/>
    </row>
    <row r="472" spans="1:37">
      <c r="A472" s="87"/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7"/>
      <c r="Y472" s="87"/>
      <c r="Z472" s="87"/>
      <c r="AA472" s="87"/>
      <c r="AB472" s="87"/>
      <c r="AC472" s="87"/>
      <c r="AD472" s="87"/>
      <c r="AE472" s="87"/>
      <c r="AF472" s="87"/>
      <c r="AG472" s="87"/>
      <c r="AH472" s="87"/>
      <c r="AI472" s="87"/>
      <c r="AJ472" s="87"/>
      <c r="AK472" s="87"/>
    </row>
    <row r="473" spans="1:37">
      <c r="A473" s="87"/>
      <c r="B473" s="87"/>
      <c r="C473" s="87"/>
      <c r="D473" s="87"/>
      <c r="E473" s="87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  <c r="Y473" s="87"/>
      <c r="Z473" s="87"/>
      <c r="AA473" s="87"/>
      <c r="AB473" s="87"/>
      <c r="AC473" s="87"/>
      <c r="AD473" s="87"/>
      <c r="AE473" s="87"/>
      <c r="AF473" s="87"/>
      <c r="AG473" s="87"/>
      <c r="AH473" s="87"/>
      <c r="AI473" s="87"/>
      <c r="AJ473" s="87"/>
      <c r="AK473" s="87"/>
    </row>
    <row r="474" spans="1:37">
      <c r="A474" s="87"/>
      <c r="B474" s="87"/>
      <c r="C474" s="87"/>
      <c r="D474" s="87"/>
      <c r="E474" s="87"/>
      <c r="F474" s="87"/>
      <c r="G474" s="87"/>
      <c r="H474" s="87"/>
      <c r="I474" s="87"/>
      <c r="J474" s="87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7"/>
      <c r="V474" s="87"/>
      <c r="W474" s="87"/>
      <c r="X474" s="87"/>
      <c r="Y474" s="87"/>
      <c r="Z474" s="87"/>
      <c r="AA474" s="87"/>
      <c r="AB474" s="87"/>
      <c r="AC474" s="87"/>
      <c r="AD474" s="87"/>
      <c r="AE474" s="87"/>
      <c r="AF474" s="87"/>
      <c r="AG474" s="87"/>
      <c r="AH474" s="87"/>
      <c r="AI474" s="87"/>
      <c r="AJ474" s="87"/>
      <c r="AK474" s="87"/>
    </row>
    <row r="475" spans="1:37">
      <c r="A475" s="87"/>
      <c r="B475" s="87"/>
      <c r="C475" s="87"/>
      <c r="D475" s="87"/>
      <c r="E475" s="87"/>
      <c r="F475" s="87"/>
      <c r="G475" s="87"/>
      <c r="H475" s="87"/>
      <c r="I475" s="87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  <c r="Y475" s="87"/>
      <c r="Z475" s="87"/>
      <c r="AA475" s="87"/>
      <c r="AB475" s="87"/>
      <c r="AC475" s="87"/>
      <c r="AD475" s="87"/>
      <c r="AE475" s="87"/>
      <c r="AF475" s="87"/>
      <c r="AG475" s="87"/>
      <c r="AH475" s="87"/>
      <c r="AI475" s="87"/>
      <c r="AJ475" s="87"/>
      <c r="AK475" s="87"/>
    </row>
    <row r="476" spans="1:37">
      <c r="A476" s="87"/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  <c r="AA476" s="87"/>
      <c r="AB476" s="87"/>
      <c r="AC476" s="87"/>
      <c r="AD476" s="87"/>
      <c r="AE476" s="87"/>
      <c r="AF476" s="87"/>
      <c r="AG476" s="87"/>
      <c r="AH476" s="87"/>
      <c r="AI476" s="87"/>
      <c r="AJ476" s="87"/>
      <c r="AK476" s="87"/>
    </row>
    <row r="477" spans="1:37">
      <c r="A477" s="87"/>
      <c r="B477" s="87"/>
      <c r="C477" s="87"/>
      <c r="D477" s="87"/>
      <c r="E477" s="87"/>
      <c r="F477" s="87"/>
      <c r="G477" s="87"/>
      <c r="H477" s="87"/>
      <c r="I477" s="87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  <c r="Y477" s="87"/>
      <c r="Z477" s="87"/>
      <c r="AA477" s="87"/>
      <c r="AB477" s="87"/>
      <c r="AC477" s="87"/>
      <c r="AD477" s="87"/>
      <c r="AE477" s="87"/>
      <c r="AF477" s="87"/>
      <c r="AG477" s="87"/>
      <c r="AH477" s="87"/>
      <c r="AI477" s="87"/>
      <c r="AJ477" s="87"/>
      <c r="AK477" s="87"/>
    </row>
    <row r="478" spans="1:37">
      <c r="A478" s="87"/>
      <c r="B478" s="87"/>
      <c r="C478" s="87"/>
      <c r="D478" s="87"/>
      <c r="E478" s="87"/>
      <c r="F478" s="87"/>
      <c r="G478" s="87"/>
      <c r="H478" s="87"/>
      <c r="I478" s="87"/>
      <c r="J478" s="87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  <c r="Y478" s="87"/>
      <c r="Z478" s="87"/>
      <c r="AA478" s="87"/>
      <c r="AB478" s="87"/>
      <c r="AC478" s="87"/>
      <c r="AD478" s="87"/>
      <c r="AE478" s="87"/>
      <c r="AF478" s="87"/>
      <c r="AG478" s="87"/>
      <c r="AH478" s="87"/>
      <c r="AI478" s="87"/>
      <c r="AJ478" s="87"/>
      <c r="AK478" s="87"/>
    </row>
    <row r="479" spans="1:37">
      <c r="A479" s="87"/>
      <c r="B479" s="87"/>
      <c r="C479" s="87"/>
      <c r="D479" s="87"/>
      <c r="E479" s="87"/>
      <c r="F479" s="87"/>
      <c r="G479" s="87"/>
      <c r="H479" s="87"/>
      <c r="I479" s="87"/>
      <c r="J479" s="87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  <c r="Y479" s="87"/>
      <c r="Z479" s="87"/>
      <c r="AA479" s="87"/>
      <c r="AB479" s="87"/>
      <c r="AC479" s="87"/>
      <c r="AD479" s="87"/>
      <c r="AE479" s="87"/>
      <c r="AF479" s="87"/>
      <c r="AG479" s="87"/>
      <c r="AH479" s="87"/>
      <c r="AI479" s="87"/>
      <c r="AJ479" s="87"/>
      <c r="AK479" s="87"/>
    </row>
    <row r="480" spans="1:37">
      <c r="A480" s="87"/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  <c r="Y480" s="87"/>
      <c r="Z480" s="87"/>
      <c r="AA480" s="87"/>
      <c r="AB480" s="87"/>
      <c r="AC480" s="87"/>
      <c r="AD480" s="87"/>
      <c r="AE480" s="87"/>
      <c r="AF480" s="87"/>
      <c r="AG480" s="87"/>
      <c r="AH480" s="87"/>
      <c r="AI480" s="87"/>
      <c r="AJ480" s="87"/>
      <c r="AK480" s="87"/>
    </row>
    <row r="481" spans="1:37">
      <c r="A481" s="87"/>
      <c r="B481" s="87"/>
      <c r="C481" s="87"/>
      <c r="D481" s="87"/>
      <c r="E481" s="87"/>
      <c r="F481" s="87"/>
      <c r="G481" s="87"/>
      <c r="H481" s="87"/>
      <c r="I481" s="87"/>
      <c r="J481" s="87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  <c r="Y481" s="87"/>
      <c r="Z481" s="87"/>
      <c r="AA481" s="87"/>
      <c r="AB481" s="87"/>
      <c r="AC481" s="87"/>
      <c r="AD481" s="87"/>
      <c r="AE481" s="87"/>
      <c r="AF481" s="87"/>
      <c r="AG481" s="87"/>
      <c r="AH481" s="87"/>
      <c r="AI481" s="87"/>
      <c r="AJ481" s="87"/>
      <c r="AK481" s="87"/>
    </row>
    <row r="482" spans="1:37">
      <c r="A482" s="87"/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  <c r="Y482" s="87"/>
      <c r="Z482" s="87"/>
      <c r="AA482" s="87"/>
      <c r="AB482" s="87"/>
      <c r="AC482" s="87"/>
      <c r="AD482" s="87"/>
      <c r="AE482" s="87"/>
      <c r="AF482" s="87"/>
      <c r="AG482" s="87"/>
      <c r="AH482" s="87"/>
      <c r="AI482" s="87"/>
      <c r="AJ482" s="87"/>
      <c r="AK482" s="87"/>
    </row>
    <row r="483" spans="1:37">
      <c r="A483" s="87"/>
      <c r="B483" s="87"/>
      <c r="C483" s="87"/>
      <c r="D483" s="87"/>
      <c r="E483" s="87"/>
      <c r="F483" s="87"/>
      <c r="G483" s="87"/>
      <c r="H483" s="87"/>
      <c r="I483" s="87"/>
      <c r="J483" s="87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7"/>
      <c r="V483" s="87"/>
      <c r="W483" s="87"/>
      <c r="X483" s="87"/>
      <c r="Y483" s="87"/>
      <c r="Z483" s="87"/>
      <c r="AA483" s="87"/>
      <c r="AB483" s="87"/>
      <c r="AC483" s="87"/>
      <c r="AD483" s="87"/>
      <c r="AE483" s="87"/>
      <c r="AF483" s="87"/>
      <c r="AG483" s="87"/>
      <c r="AH483" s="87"/>
      <c r="AI483" s="87"/>
      <c r="AJ483" s="87"/>
      <c r="AK483" s="87"/>
    </row>
    <row r="484" spans="1:37">
      <c r="A484" s="87"/>
      <c r="B484" s="87"/>
      <c r="C484" s="87"/>
      <c r="D484" s="87"/>
      <c r="E484" s="87"/>
      <c r="F484" s="87"/>
      <c r="G484" s="87"/>
      <c r="H484" s="87"/>
      <c r="I484" s="87"/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  <c r="Y484" s="87"/>
      <c r="Z484" s="87"/>
      <c r="AA484" s="87"/>
      <c r="AB484" s="87"/>
      <c r="AC484" s="87"/>
      <c r="AD484" s="87"/>
      <c r="AE484" s="87"/>
      <c r="AF484" s="87"/>
      <c r="AG484" s="87"/>
      <c r="AH484" s="87"/>
      <c r="AI484" s="87"/>
      <c r="AJ484" s="87"/>
      <c r="AK484" s="87"/>
    </row>
    <row r="485" spans="1:37">
      <c r="A485" s="87"/>
      <c r="B485" s="87"/>
      <c r="C485" s="87"/>
      <c r="D485" s="87"/>
      <c r="E485" s="87"/>
      <c r="F485" s="87"/>
      <c r="G485" s="87"/>
      <c r="H485" s="87"/>
      <c r="I485" s="87"/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  <c r="Y485" s="87"/>
      <c r="Z485" s="87"/>
      <c r="AA485" s="87"/>
      <c r="AB485" s="87"/>
      <c r="AC485" s="87"/>
      <c r="AD485" s="87"/>
      <c r="AE485" s="87"/>
      <c r="AF485" s="87"/>
      <c r="AG485" s="87"/>
      <c r="AH485" s="87"/>
      <c r="AI485" s="87"/>
      <c r="AJ485" s="87"/>
      <c r="AK485" s="87"/>
    </row>
    <row r="486" spans="1:37">
      <c r="A486" s="87"/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  <c r="Z486" s="87"/>
      <c r="AA486" s="87"/>
      <c r="AB486" s="87"/>
      <c r="AC486" s="87"/>
      <c r="AD486" s="87"/>
      <c r="AE486" s="87"/>
      <c r="AF486" s="87"/>
      <c r="AG486" s="87"/>
      <c r="AH486" s="87"/>
      <c r="AI486" s="87"/>
      <c r="AJ486" s="87"/>
      <c r="AK486" s="87"/>
    </row>
    <row r="487" spans="1:37">
      <c r="A487" s="87"/>
      <c r="B487" s="87"/>
      <c r="C487" s="87"/>
      <c r="D487" s="87"/>
      <c r="E487" s="87"/>
      <c r="F487" s="87"/>
      <c r="G487" s="87"/>
      <c r="H487" s="87"/>
      <c r="I487" s="87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  <c r="Y487" s="87"/>
      <c r="Z487" s="87"/>
      <c r="AA487" s="87"/>
      <c r="AB487" s="87"/>
      <c r="AC487" s="87"/>
      <c r="AD487" s="87"/>
      <c r="AE487" s="87"/>
      <c r="AF487" s="87"/>
      <c r="AG487" s="87"/>
      <c r="AH487" s="87"/>
      <c r="AI487" s="87"/>
      <c r="AJ487" s="87"/>
      <c r="AK487" s="87"/>
    </row>
  </sheetData>
  <mergeCells count="68">
    <mergeCell ref="AG55:AG57"/>
    <mergeCell ref="AG184:AG185"/>
    <mergeCell ref="AG198:AG200"/>
    <mergeCell ref="AG110:AG112"/>
    <mergeCell ref="AG94:AG99"/>
    <mergeCell ref="AG60:AG65"/>
    <mergeCell ref="AG68:AG70"/>
    <mergeCell ref="AG86:AG88"/>
    <mergeCell ref="AG115:AG117"/>
    <mergeCell ref="AG118:AG119"/>
    <mergeCell ref="AG188:AG192"/>
    <mergeCell ref="AG193:AG196"/>
    <mergeCell ref="AL16:AN16"/>
    <mergeCell ref="AN118:AQ118"/>
    <mergeCell ref="AM146:AP146"/>
    <mergeCell ref="AM160:AP160"/>
    <mergeCell ref="AN139:AQ139"/>
    <mergeCell ref="AL128:AN128"/>
    <mergeCell ref="AM142:AO143"/>
    <mergeCell ref="AG6:AG10"/>
    <mergeCell ref="AP9:AQ9"/>
    <mergeCell ref="J9:J10"/>
    <mergeCell ref="K9:L9"/>
    <mergeCell ref="N9:N10"/>
    <mergeCell ref="T9:T10"/>
    <mergeCell ref="U9:U10"/>
    <mergeCell ref="V9:V10"/>
    <mergeCell ref="X9:X10"/>
    <mergeCell ref="Y9:Z9"/>
    <mergeCell ref="U6:V8"/>
    <mergeCell ref="W6:Z7"/>
    <mergeCell ref="W8:W10"/>
    <mergeCell ref="X8:Z8"/>
    <mergeCell ref="O9:P9"/>
    <mergeCell ref="AA6:AB7"/>
    <mergeCell ref="H9:H10"/>
    <mergeCell ref="Q9:Q10"/>
    <mergeCell ref="R9:R10"/>
    <mergeCell ref="Q7:R8"/>
    <mergeCell ref="F6:H7"/>
    <mergeCell ref="Q6:T6"/>
    <mergeCell ref="N8:P8"/>
    <mergeCell ref="S9:S10"/>
    <mergeCell ref="F8:F10"/>
    <mergeCell ref="G8:H8"/>
    <mergeCell ref="I8:I10"/>
    <mergeCell ref="J8:L8"/>
    <mergeCell ref="M8:M10"/>
    <mergeCell ref="G9:G10"/>
    <mergeCell ref="I6:P7"/>
    <mergeCell ref="S7:T8"/>
    <mergeCell ref="A1:AJ1"/>
    <mergeCell ref="A2:AJ2"/>
    <mergeCell ref="A3:AJ3"/>
    <mergeCell ref="A4:AJ4"/>
    <mergeCell ref="A5:AJ5"/>
    <mergeCell ref="A6:A10"/>
    <mergeCell ref="B6:B10"/>
    <mergeCell ref="C6:C10"/>
    <mergeCell ref="D6:D10"/>
    <mergeCell ref="E6:E10"/>
    <mergeCell ref="AA8:AA10"/>
    <mergeCell ref="AB8:AB10"/>
    <mergeCell ref="AC6:AF7"/>
    <mergeCell ref="AC8:AC10"/>
    <mergeCell ref="AD8:AF8"/>
    <mergeCell ref="AD9:AD10"/>
    <mergeCell ref="AE9:AF9"/>
  </mergeCells>
  <pageMargins left="0.55118110236220497" right="0.196850393700787" top="0.5" bottom="0.43307086614173201" header="0.196850393700787" footer="0.196850393700787"/>
  <pageSetup paperSize="8" scale="60" orientation="landscape" r:id="rId1"/>
  <headerFooter>
    <oddFooter>&amp;R&amp;K00+000-&amp;K01+000&amp;P+118&amp;K00+000-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Dc CTMTQG2019</vt:lpstr>
      <vt:lpstr>'Dc CTMTQG2019'!Print_Area</vt:lpstr>
      <vt:lpstr>'Dc CTMTQG2019'!Print_Titles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XP</cp:lastModifiedBy>
  <cp:lastPrinted>2019-12-02T08:14:13Z</cp:lastPrinted>
  <dcterms:created xsi:type="dcterms:W3CDTF">2018-12-04T09:59:47Z</dcterms:created>
  <dcterms:modified xsi:type="dcterms:W3CDTF">2019-12-17T02:44:22Z</dcterms:modified>
</cp:coreProperties>
</file>